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murdoch\Desktop\Program Launch Kits 2014\"/>
    </mc:Choice>
  </mc:AlternateContent>
  <bookViews>
    <workbookView xWindow="0" yWindow="0" windowWidth="20490" windowHeight="7305"/>
  </bookViews>
  <sheets>
    <sheet name="Pack 2014-15 Budget" sheetId="2" r:id="rId1"/>
    <sheet name="Troop 2014-15 Budget" sheetId="1" r:id="rId2"/>
  </sheets>
  <externalReferences>
    <externalReference r:id="rId3"/>
    <externalReference r:id="rId4"/>
  </externalReferences>
  <definedNames>
    <definedName name="Cubs">'Troop 2014-15 Budget'!$J$8</definedName>
    <definedName name="_xlnm.Print_Area" localSheetId="0">'Pack 2014-15 Budget'!$A$1:$K$82</definedName>
    <definedName name="_xlnm.Print_Area" localSheetId="1">'Troop 2014-15 Budget'!$A$1:$K$76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8" i="2" l="1"/>
  <c r="F63" i="1" l="1"/>
  <c r="H79" i="2" l="1"/>
  <c r="J76" i="2"/>
  <c r="F79" i="2" s="1"/>
  <c r="H72" i="2"/>
  <c r="J55" i="2"/>
  <c r="J54" i="2"/>
  <c r="J53" i="2"/>
  <c r="J51" i="2"/>
  <c r="J49" i="2"/>
  <c r="J46" i="2"/>
  <c r="J45" i="2"/>
  <c r="J44" i="2"/>
  <c r="J43" i="2"/>
  <c r="J42" i="2"/>
  <c r="J39" i="2"/>
  <c r="J38" i="2"/>
  <c r="J37" i="2"/>
  <c r="J34" i="2"/>
  <c r="J33" i="2"/>
  <c r="J32" i="2"/>
  <c r="J31" i="2"/>
  <c r="J29" i="2"/>
  <c r="J27" i="2"/>
  <c r="J25" i="2"/>
  <c r="J21" i="2"/>
  <c r="J19" i="2"/>
  <c r="J15" i="2"/>
  <c r="J79" i="2" l="1"/>
  <c r="J57" i="2"/>
  <c r="J65" i="2" s="1"/>
  <c r="J68" i="2" s="1"/>
  <c r="F72" i="2" s="1"/>
  <c r="J72" i="2" s="1"/>
  <c r="H73" i="1" l="1"/>
  <c r="H66" i="1"/>
  <c r="H57" i="1"/>
  <c r="J55" i="1"/>
  <c r="J50" i="1"/>
  <c r="J48" i="1"/>
  <c r="H46" i="1"/>
  <c r="J46" i="1" s="1"/>
  <c r="J44" i="1"/>
  <c r="J42" i="1"/>
  <c r="J40" i="1"/>
  <c r="J38" i="1"/>
  <c r="J35" i="1"/>
  <c r="J33" i="1"/>
  <c r="J32" i="1"/>
  <c r="J31" i="1"/>
  <c r="J30" i="1"/>
  <c r="J29" i="1"/>
  <c r="J28" i="1"/>
  <c r="J27" i="1"/>
  <c r="J26" i="1"/>
  <c r="J23" i="1"/>
  <c r="J19" i="1"/>
  <c r="J15" i="1"/>
  <c r="B1" i="1"/>
  <c r="J52" i="1" l="1"/>
  <c r="J60" i="1" s="1"/>
  <c r="J73" i="1"/>
  <c r="J66" i="1"/>
  <c r="J70" i="1"/>
  <c r="J63" i="1"/>
  <c r="F66" i="1" s="1"/>
</calcChain>
</file>

<file path=xl/sharedStrings.xml><?xml version="1.0" encoding="utf-8"?>
<sst xmlns="http://schemas.openxmlformats.org/spreadsheetml/2006/main" count="214" uniqueCount="146">
  <si>
    <t>UNIT DETAIL:</t>
  </si>
  <si>
    <t>Date Budget Completed:</t>
  </si>
  <si>
    <t>Scoutmaster:</t>
  </si>
  <si>
    <t>Troop #:</t>
  </si>
  <si>
    <t>Assistant Scoutmaster:</t>
  </si>
  <si>
    <t>Committee Chairperson:</t>
  </si>
  <si>
    <t>District:</t>
  </si>
  <si>
    <t>Treasurer:</t>
  </si>
  <si>
    <t>Popcorn Chairperson:</t>
  </si>
  <si>
    <t>Projected # of Scouts:</t>
  </si>
  <si>
    <t>Projected # of registered adults:</t>
  </si>
  <si>
    <t>Actual Budget</t>
  </si>
  <si>
    <t>Annual</t>
  </si>
  <si>
    <t>No. of</t>
  </si>
  <si>
    <t>Total</t>
  </si>
  <si>
    <t>Cost Per</t>
  </si>
  <si>
    <t xml:space="preserve"> Scouts/</t>
  </si>
  <si>
    <t>Unit</t>
  </si>
  <si>
    <t>PROGRAM EXPENSES:</t>
  </si>
  <si>
    <t>Person</t>
  </si>
  <si>
    <t>Adults</t>
  </si>
  <si>
    <t>Cost</t>
  </si>
  <si>
    <t xml:space="preserve">Registration Fees </t>
  </si>
  <si>
    <r>
      <t xml:space="preserve">Total youth + adults @ $25 </t>
    </r>
    <r>
      <rPr>
        <u/>
        <sz val="10"/>
        <rFont val="Arial"/>
        <family val="2"/>
      </rPr>
      <t>ea. (includes 1 insurance)</t>
    </r>
  </si>
  <si>
    <t xml:space="preserve">Unit Charter Fee </t>
  </si>
  <si>
    <t>Yearly flat fee @ $40</t>
  </si>
  <si>
    <t xml:space="preserve">Boys' Life </t>
  </si>
  <si>
    <r>
      <t xml:space="preserve">Total subscriptions @ $12 </t>
    </r>
    <r>
      <rPr>
        <u/>
        <sz val="10"/>
        <rFont val="Arial"/>
        <family val="2"/>
      </rPr>
      <t>ea.</t>
    </r>
  </si>
  <si>
    <t xml:space="preserve">Advancement </t>
  </si>
  <si>
    <t>Ideally, 100% of youth included in</t>
  </si>
  <si>
    <t>badges and ranks etc.</t>
  </si>
  <si>
    <r>
      <t xml:space="preserve">(example @ $12 </t>
    </r>
    <r>
      <rPr>
        <u/>
        <sz val="10"/>
        <rFont val="Arial"/>
        <family val="2"/>
      </rPr>
      <t>ea.)</t>
    </r>
  </si>
  <si>
    <t>Camping Trips</t>
  </si>
  <si>
    <t>Location</t>
  </si>
  <si>
    <t>Summer Camp (week long)</t>
  </si>
  <si>
    <t>RSR or HSR</t>
  </si>
  <si>
    <t>NYLT</t>
  </si>
  <si>
    <t>(1) Camping Trip</t>
  </si>
  <si>
    <t>September</t>
  </si>
  <si>
    <t>(2) Camping Trip</t>
  </si>
  <si>
    <t>October - Fall Camporee</t>
  </si>
  <si>
    <t>(3) Camping Trip</t>
  </si>
  <si>
    <t>November</t>
  </si>
  <si>
    <t>(4) Camping Trip</t>
  </si>
  <si>
    <t>March</t>
  </si>
  <si>
    <t>(5) Camping Trip</t>
  </si>
  <si>
    <t>April</t>
  </si>
  <si>
    <t>(6) Camping Trip</t>
  </si>
  <si>
    <t>May</t>
  </si>
  <si>
    <t>District Events</t>
  </si>
  <si>
    <t>Klondike Derby</t>
  </si>
  <si>
    <t>Special Activities</t>
  </si>
  <si>
    <t>Merit Badge College</t>
  </si>
  <si>
    <t>Field Trips</t>
  </si>
  <si>
    <t>February - Annual Ski Trip</t>
  </si>
  <si>
    <t>1 for each new youth $10 each</t>
  </si>
  <si>
    <t>Leader Basic Training</t>
  </si>
  <si>
    <t>Intro to Outdoor Leaders</t>
  </si>
  <si>
    <t>Troop Equipment Purchases</t>
  </si>
  <si>
    <t>Tents, Stoves, etc.</t>
  </si>
  <si>
    <t>Leader Camp Fees</t>
  </si>
  <si>
    <t>2 free w/every 10 youth</t>
  </si>
  <si>
    <t>Leader Recognition</t>
  </si>
  <si>
    <t>Thank-you's, veteran awards, etc.</t>
  </si>
  <si>
    <t>A) TOTAL UNIT BUDGETED PROGRAM EXPENSES</t>
  </si>
  <si>
    <t>INCOME:</t>
  </si>
  <si>
    <t>Annual Dues (monthly amount x 10 or 12 months)</t>
  </si>
  <si>
    <t>Surplus From Prior Year (beginning fund balance)</t>
  </si>
  <si>
    <t>Other Income Source (parent payments, etc.)</t>
  </si>
  <si>
    <t>B) INCOME SUBTOTAL</t>
  </si>
  <si>
    <t>C) TOTAL FUNDRAISING NEED (A minus B)</t>
  </si>
  <si>
    <t>HOW MANY FUNDRAISING EVENTS ARE DONE?</t>
  </si>
  <si>
    <r>
      <t>POPCORN SALE TROOP BUDGET</t>
    </r>
    <r>
      <rPr>
        <sz val="10"/>
        <rFont val="Arial"/>
        <family val="2"/>
      </rPr>
      <t xml:space="preserve">  (Should equal C above.)</t>
    </r>
  </si>
  <si>
    <t>(Average commission is between 30% - 35% based on plan selection and product mix sold)</t>
  </si>
  <si>
    <t>Need</t>
  </si>
  <si>
    <t xml:space="preserve"> / </t>
  </si>
  <si>
    <t>Commission</t>
  </si>
  <si>
    <t>=</t>
  </si>
  <si>
    <t>Troop Goal</t>
  </si>
  <si>
    <t>POPCORN SALES GOAL PER  SCOUT</t>
  </si>
  <si>
    <t># Scouts</t>
  </si>
  <si>
    <t>Scout Goal</t>
  </si>
  <si>
    <t>Additional Fundraiser</t>
  </si>
  <si>
    <t>/</t>
  </si>
  <si>
    <t>ADDITIONAL SALES GOAL PER  SCOUT</t>
  </si>
  <si>
    <t>Cubmaster:</t>
  </si>
  <si>
    <t>Pack #:</t>
  </si>
  <si>
    <t>Assistant Cubmaster:</t>
  </si>
  <si>
    <t>Projected # of Cub Scouts:</t>
  </si>
  <si>
    <t>Cub Scouts/</t>
  </si>
  <si>
    <t>Registration Fees (1)</t>
  </si>
  <si>
    <r>
      <t xml:space="preserve">Total youth + adults @ $24 </t>
    </r>
    <r>
      <rPr>
        <u/>
        <sz val="10"/>
        <rFont val="Arial"/>
        <family val="2"/>
      </rPr>
      <t>ea.</t>
    </r>
  </si>
  <si>
    <t>Unit Charter Fee (2)</t>
  </si>
  <si>
    <r>
      <t xml:space="preserve">Boys' Life </t>
    </r>
    <r>
      <rPr>
        <sz val="10"/>
        <rFont val="Arial"/>
        <family val="2"/>
      </rPr>
      <t>(3)</t>
    </r>
  </si>
  <si>
    <t>Accident Insurance Fees (4)</t>
  </si>
  <si>
    <r>
      <t xml:space="preserve">Total youth + adults @ $_____ </t>
    </r>
    <r>
      <rPr>
        <u/>
        <sz val="10"/>
        <rFont val="Arial"/>
        <family val="2"/>
      </rPr>
      <t>ea.</t>
    </r>
  </si>
  <si>
    <t>Advancement (5)</t>
  </si>
  <si>
    <t>activity pins, belt loops, ranks,</t>
  </si>
  <si>
    <t>Recognition (5)</t>
  </si>
  <si>
    <t>Handbooks/Neckerchiefs</t>
  </si>
  <si>
    <r>
      <t xml:space="preserve">(1) for each youth @ $10 </t>
    </r>
    <r>
      <rPr>
        <u/>
        <sz val="10"/>
        <rFont val="Arial"/>
        <family val="2"/>
      </rPr>
      <t>ea.</t>
    </r>
  </si>
  <si>
    <t>Pack Leaders</t>
  </si>
  <si>
    <t>Special Events (6)</t>
  </si>
  <si>
    <t>Blue and gold banquet</t>
  </si>
  <si>
    <t>Pinewood derby</t>
  </si>
  <si>
    <t>Graduation (crossover)</t>
  </si>
  <si>
    <t>Special Activities (6)</t>
  </si>
  <si>
    <t>Field Trip A</t>
  </si>
  <si>
    <t>Ice Skating</t>
  </si>
  <si>
    <t>Field Trip B</t>
  </si>
  <si>
    <t>Beltloop-a-looza</t>
  </si>
  <si>
    <t>Field Trip C</t>
  </si>
  <si>
    <t>Camping Trip</t>
  </si>
  <si>
    <t>Camp (7)</t>
  </si>
  <si>
    <t>Cub Scout Day Camp</t>
  </si>
  <si>
    <t>July 21 - July 25</t>
  </si>
  <si>
    <t>Cub Scout Resident Camp</t>
  </si>
  <si>
    <t xml:space="preserve">August 8th - 10th </t>
  </si>
  <si>
    <t>Webelos Adventure Camp</t>
  </si>
  <si>
    <t>August 3rd - 8th</t>
  </si>
  <si>
    <t>Family Camping</t>
  </si>
  <si>
    <t>Cub Family Weekend</t>
  </si>
  <si>
    <t>Leader's Fees</t>
  </si>
  <si>
    <t>Resident &amp; Adventure</t>
  </si>
  <si>
    <t>Program Materials (8)</t>
  </si>
  <si>
    <t>Ceremony supplies, bridge cross-</t>
  </si>
  <si>
    <t xml:space="preserve"> </t>
  </si>
  <si>
    <t>ings, camping items, etc.</t>
  </si>
  <si>
    <t>Leader Basic Training (9)</t>
  </si>
  <si>
    <t>Cub College</t>
  </si>
  <si>
    <t>Full Uniforms (10)</t>
  </si>
  <si>
    <t>Every Cub Scout in full uniform</t>
  </si>
  <si>
    <t>Reserve Fund (11)</t>
  </si>
  <si>
    <t>Registration scholarships</t>
  </si>
  <si>
    <t>Other Expenses (12)</t>
  </si>
  <si>
    <t>Contingency funds</t>
  </si>
  <si>
    <r>
      <t>POPCORN SALE PACK BUDGET</t>
    </r>
    <r>
      <rPr>
        <sz val="10"/>
        <rFont val="Arial"/>
        <family val="2"/>
      </rPr>
      <t xml:space="preserve">  </t>
    </r>
  </si>
  <si>
    <t>(Check with your local council for commission percentage and bonuses)</t>
  </si>
  <si>
    <t>Pack Goal</t>
  </si>
  <si>
    <t>POPCORN SALES GOAL PER CUB SCOUT</t>
  </si>
  <si>
    <t># Cub Scouts</t>
  </si>
  <si>
    <t>Cub Scout Goal</t>
  </si>
  <si>
    <t>ADDITIONAL SALES GOAL PER  CUB SCOUT</t>
  </si>
  <si>
    <t>Handbooks and Uniforms</t>
  </si>
  <si>
    <t>2014-15 PACK OPERATING BUDGET</t>
  </si>
  <si>
    <r>
      <t xml:space="preserve">etc. (example @ $30 </t>
    </r>
    <r>
      <rPr>
        <u/>
        <sz val="10"/>
        <rFont val="Arial"/>
        <family val="2"/>
      </rPr>
      <t>ea.)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</si>
</sst>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mmmm\ dd"/>
    <numFmt numFmtId="165" formatCode="0.0%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/>
      <sz val="10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color indexed="22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9">
    <xf numFmtId="0" fontId="0" fillId="0" borderId="0" xfId="0"/>
    <xf numFmtId="44" fontId="2" fillId="0" borderId="0" xfId="1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44" fontId="2" fillId="0" borderId="0" xfId="1" applyFont="1" applyFill="1" applyBorder="1" applyAlignment="1" applyProtection="1">
      <alignment vertical="center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 horizontal="center"/>
    </xf>
    <xf numFmtId="44" fontId="2" fillId="0" borderId="0" xfId="1" applyFont="1" applyFill="1"/>
    <xf numFmtId="0" fontId="0" fillId="0" borderId="0" xfId="0" applyFill="1"/>
    <xf numFmtId="0" fontId="2" fillId="0" borderId="0" xfId="0" applyFont="1" applyFill="1" applyBorder="1" applyAlignment="1" applyProtection="1"/>
    <xf numFmtId="0" fontId="4" fillId="0" borderId="2" xfId="0" applyFont="1" applyFill="1" applyBorder="1" applyAlignment="1" applyProtection="1"/>
    <xf numFmtId="0" fontId="4" fillId="0" borderId="0" xfId="0" applyFont="1" applyFill="1" applyBorder="1" applyAlignment="1" applyProtection="1">
      <alignment horizontal="right" vertical="center"/>
    </xf>
    <xf numFmtId="164" fontId="2" fillId="0" borderId="3" xfId="1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/>
    <xf numFmtId="0" fontId="4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vertical="center"/>
    </xf>
    <xf numFmtId="0" fontId="2" fillId="0" borderId="0" xfId="0" applyFont="1" applyFill="1" applyAlignment="1" applyProtection="1">
      <alignment horizontal="center" vertical="center"/>
    </xf>
    <xf numFmtId="0" fontId="2" fillId="0" borderId="0" xfId="0" applyFont="1" applyFill="1" applyAlignment="1" applyProtection="1">
      <alignment vertical="center"/>
    </xf>
    <xf numFmtId="0" fontId="2" fillId="0" borderId="0" xfId="0" applyFont="1" applyFill="1" applyAlignment="1">
      <alignment vertical="center"/>
    </xf>
    <xf numFmtId="0" fontId="2" fillId="0" borderId="3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right" vertical="center"/>
    </xf>
    <xf numFmtId="0" fontId="2" fillId="0" borderId="0" xfId="0" applyFont="1" applyFill="1" applyBorder="1" applyAlignment="1" applyProtection="1">
      <alignment horizontal="left" vertical="center"/>
    </xf>
    <xf numFmtId="0" fontId="4" fillId="0" borderId="1" xfId="0" applyFont="1" applyFill="1" applyBorder="1" applyAlignment="1" applyProtection="1">
      <alignment vertical="center"/>
    </xf>
    <xf numFmtId="0" fontId="2" fillId="0" borderId="1" xfId="0" applyFont="1" applyFill="1" applyBorder="1" applyAlignment="1" applyProtection="1">
      <alignment vertical="center"/>
    </xf>
    <xf numFmtId="44" fontId="2" fillId="0" borderId="1" xfId="1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</xf>
    <xf numFmtId="44" fontId="2" fillId="0" borderId="1" xfId="1" applyFont="1" applyFill="1" applyBorder="1" applyAlignment="1" applyProtection="1">
      <alignment vertical="center"/>
    </xf>
    <xf numFmtId="0" fontId="4" fillId="0" borderId="3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</xf>
    <xf numFmtId="44" fontId="4" fillId="0" borderId="3" xfId="1" applyFont="1" applyFill="1" applyBorder="1" applyAlignment="1" applyProtection="1">
      <alignment horizontal="center" vertical="center"/>
    </xf>
    <xf numFmtId="44" fontId="4" fillId="0" borderId="0" xfId="1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vertical="center"/>
    </xf>
    <xf numFmtId="44" fontId="2" fillId="0" borderId="3" xfId="1" applyNumberFormat="1" applyFont="1" applyFill="1" applyBorder="1" applyAlignment="1" applyProtection="1">
      <alignment horizontal="left" vertical="center"/>
    </xf>
    <xf numFmtId="1" fontId="2" fillId="0" borderId="3" xfId="1" applyNumberFormat="1" applyFont="1" applyFill="1" applyBorder="1" applyAlignment="1" applyProtection="1">
      <alignment horizontal="center" vertical="center"/>
      <protection locked="0"/>
    </xf>
    <xf numFmtId="44" fontId="2" fillId="0" borderId="0" xfId="1" applyNumberFormat="1" applyFont="1" applyFill="1" applyBorder="1" applyAlignment="1" applyProtection="1">
      <alignment horizontal="center" vertical="center"/>
    </xf>
    <xf numFmtId="1" fontId="2" fillId="0" borderId="0" xfId="0" applyNumberFormat="1" applyFont="1" applyFill="1" applyBorder="1" applyAlignment="1" applyProtection="1">
      <alignment horizontal="center" vertical="center"/>
    </xf>
    <xf numFmtId="44" fontId="2" fillId="0" borderId="0" xfId="1" applyNumberFormat="1" applyFont="1" applyFill="1" applyBorder="1" applyAlignment="1" applyProtection="1">
      <alignment vertical="center"/>
    </xf>
    <xf numFmtId="44" fontId="2" fillId="0" borderId="0" xfId="1" applyNumberFormat="1" applyFont="1" applyFill="1" applyBorder="1" applyAlignment="1" applyProtection="1">
      <alignment horizontal="left" vertical="center"/>
    </xf>
    <xf numFmtId="0" fontId="7" fillId="0" borderId="0" xfId="0" applyFont="1" applyFill="1" applyBorder="1" applyAlignment="1" applyProtection="1">
      <alignment vertical="center"/>
    </xf>
    <xf numFmtId="1" fontId="2" fillId="0" borderId="3" xfId="0" applyNumberFormat="1" applyFont="1" applyFill="1" applyBorder="1" applyAlignment="1" applyProtection="1">
      <alignment horizontal="center" vertical="center"/>
    </xf>
    <xf numFmtId="44" fontId="2" fillId="0" borderId="0" xfId="0" applyNumberFormat="1" applyFont="1" applyFill="1" applyAlignment="1" applyProtection="1">
      <alignment vertical="center"/>
    </xf>
    <xf numFmtId="1" fontId="2" fillId="0" borderId="0" xfId="0" applyNumberFormat="1" applyFont="1" applyFill="1" applyAlignment="1" applyProtection="1">
      <alignment horizontal="center" vertical="center"/>
    </xf>
    <xf numFmtId="44" fontId="2" fillId="0" borderId="3" xfId="1" applyNumberFormat="1" applyFont="1" applyFill="1" applyBorder="1" applyAlignment="1" applyProtection="1">
      <alignment horizontal="left" vertical="center"/>
      <protection locked="0"/>
    </xf>
    <xf numFmtId="1" fontId="2" fillId="0" borderId="3" xfId="0" applyNumberFormat="1" applyFont="1" applyFill="1" applyBorder="1" applyAlignment="1" applyProtection="1">
      <alignment horizontal="center" vertical="center"/>
      <protection locked="0"/>
    </xf>
    <xf numFmtId="44" fontId="4" fillId="0" borderId="0" xfId="1" applyNumberFormat="1" applyFont="1" applyFill="1" applyBorder="1" applyAlignment="1" applyProtection="1">
      <alignment horizontal="center" vertical="center"/>
    </xf>
    <xf numFmtId="1" fontId="4" fillId="0" borderId="0" xfId="0" applyNumberFormat="1" applyFont="1" applyFill="1" applyBorder="1" applyAlignment="1" applyProtection="1">
      <alignment horizontal="center" vertical="center"/>
    </xf>
    <xf numFmtId="1" fontId="2" fillId="0" borderId="5" xfId="0" applyNumberFormat="1" applyFont="1" applyFill="1" applyBorder="1" applyAlignment="1" applyProtection="1">
      <alignment horizontal="center" vertical="center"/>
    </xf>
    <xf numFmtId="44" fontId="2" fillId="0" borderId="0" xfId="0" applyNumberFormat="1" applyFont="1" applyFill="1" applyBorder="1" applyAlignment="1" applyProtection="1">
      <alignment horizontal="center" vertical="center"/>
    </xf>
    <xf numFmtId="44" fontId="2" fillId="0" borderId="1" xfId="1" applyNumberFormat="1" applyFont="1" applyFill="1" applyBorder="1" applyAlignment="1" applyProtection="1">
      <alignment horizontal="center" vertical="center"/>
    </xf>
    <xf numFmtId="44" fontId="2" fillId="0" borderId="6" xfId="1" applyNumberFormat="1" applyFont="1" applyFill="1" applyBorder="1" applyAlignment="1" applyProtection="1">
      <alignment horizontal="left" vertical="center"/>
    </xf>
    <xf numFmtId="0" fontId="8" fillId="0" borderId="7" xfId="0" applyFont="1" applyFill="1" applyBorder="1" applyAlignment="1" applyProtection="1">
      <alignment vertical="center"/>
    </xf>
    <xf numFmtId="0" fontId="9" fillId="0" borderId="8" xfId="0" applyFont="1" applyFill="1" applyBorder="1" applyAlignment="1" applyProtection="1">
      <alignment vertical="center"/>
    </xf>
    <xf numFmtId="0" fontId="4" fillId="0" borderId="9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/>
    <xf numFmtId="44" fontId="2" fillId="0" borderId="3" xfId="1" applyNumberFormat="1" applyFont="1" applyFill="1" applyBorder="1" applyAlignment="1" applyProtection="1">
      <alignment horizontal="left"/>
    </xf>
    <xf numFmtId="165" fontId="2" fillId="0" borderId="3" xfId="1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</xf>
    <xf numFmtId="0" fontId="10" fillId="0" borderId="0" xfId="0" applyFont="1" applyFill="1" applyBorder="1" applyAlignment="1" applyProtection="1">
      <alignment horizontal="center" vertical="center"/>
    </xf>
    <xf numFmtId="44" fontId="10" fillId="0" borderId="0" xfId="1" applyFont="1" applyFill="1" applyBorder="1" applyAlignment="1" applyProtection="1">
      <alignment vertical="center"/>
    </xf>
    <xf numFmtId="44" fontId="10" fillId="0" borderId="0" xfId="0" applyNumberFormat="1" applyFont="1" applyFill="1" applyBorder="1" applyAlignment="1" applyProtection="1">
      <alignment horizontal="center" vertical="center"/>
    </xf>
    <xf numFmtId="44" fontId="2" fillId="0" borderId="3" xfId="1" applyFont="1" applyFill="1" applyBorder="1" applyAlignment="1" applyProtection="1">
      <alignment horizontal="left" vertical="center"/>
    </xf>
    <xf numFmtId="1" fontId="2" fillId="0" borderId="3" xfId="1" applyNumberFormat="1" applyFont="1" applyFill="1" applyBorder="1" applyAlignment="1" applyProtection="1">
      <alignment horizontal="center" vertical="center"/>
    </xf>
    <xf numFmtId="44" fontId="2" fillId="0" borderId="10" xfId="1" applyFont="1" applyFill="1" applyBorder="1" applyAlignment="1" applyProtection="1">
      <alignment horizontal="left" vertical="center"/>
    </xf>
    <xf numFmtId="44" fontId="10" fillId="0" borderId="0" xfId="1" applyFont="1" applyFill="1" applyBorder="1" applyAlignment="1" applyProtection="1">
      <alignment horizontal="left" vertical="center"/>
    </xf>
    <xf numFmtId="44" fontId="10" fillId="0" borderId="0" xfId="1" applyFont="1" applyFill="1" applyBorder="1" applyAlignment="1" applyProtection="1">
      <alignment horizontal="center" vertical="center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Border="1" applyAlignment="1" applyProtection="1">
      <alignment horizontal="left" vertical="center" indent="1"/>
    </xf>
    <xf numFmtId="1" fontId="2" fillId="0" borderId="0" xfId="1" applyNumberFormat="1" applyFont="1" applyFill="1" applyBorder="1" applyAlignment="1" applyProtection="1">
      <alignment horizontal="center" vertical="center"/>
    </xf>
    <xf numFmtId="1" fontId="2" fillId="0" borderId="5" xfId="0" applyNumberFormat="1" applyFont="1" applyFill="1" applyBorder="1" applyAlignment="1" applyProtection="1">
      <alignment horizontal="center" vertical="center"/>
      <protection locked="0"/>
    </xf>
    <xf numFmtId="44" fontId="2" fillId="0" borderId="10" xfId="1" applyNumberFormat="1" applyFont="1" applyFill="1" applyBorder="1" applyAlignment="1" applyProtection="1">
      <alignment horizontal="left" vertical="center"/>
    </xf>
    <xf numFmtId="0" fontId="4" fillId="0" borderId="7" xfId="0" applyFont="1" applyFill="1" applyBorder="1" applyAlignment="1" applyProtection="1">
      <alignment vertical="center"/>
    </xf>
    <xf numFmtId="0" fontId="2" fillId="0" borderId="8" xfId="0" applyFont="1" applyFill="1" applyBorder="1" applyAlignment="1" applyProtection="1">
      <alignment vertical="center"/>
    </xf>
    <xf numFmtId="0" fontId="2" fillId="0" borderId="9" xfId="0" applyFont="1" applyFill="1" applyBorder="1" applyAlignment="1" applyProtection="1">
      <alignment vertical="center"/>
      <protection locked="0"/>
    </xf>
    <xf numFmtId="0" fontId="10" fillId="0" borderId="0" xfId="0" applyFont="1" applyFill="1" applyBorder="1" applyAlignment="1" applyProtection="1">
      <alignment vertical="center"/>
    </xf>
    <xf numFmtId="0" fontId="2" fillId="0" borderId="3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horizontal="center" vertical="center"/>
    </xf>
    <xf numFmtId="0" fontId="11" fillId="0" borderId="2" xfId="0" applyFont="1" applyFill="1" applyBorder="1" applyAlignment="1" applyProtection="1">
      <alignment horizontal="left" vertical="center"/>
    </xf>
    <xf numFmtId="0" fontId="2" fillId="0" borderId="3" xfId="0" applyFont="1" applyFill="1" applyBorder="1" applyAlignment="1" applyProtection="1">
      <alignment horizontal="left" vertical="center"/>
    </xf>
    <xf numFmtId="0" fontId="2" fillId="0" borderId="4" xfId="0" applyFont="1" applyFill="1" applyBorder="1" applyAlignment="1" applyProtection="1">
      <alignment horizontal="left" vertical="center"/>
    </xf>
    <xf numFmtId="44" fontId="10" fillId="0" borderId="11" xfId="1" applyFont="1" applyFill="1" applyBorder="1" applyAlignment="1" applyProtection="1">
      <alignment horizontal="center" vertical="center" wrapText="1"/>
    </xf>
    <xf numFmtId="44" fontId="10" fillId="0" borderId="0" xfId="1" applyFont="1" applyFill="1" applyBorder="1" applyAlignment="1" applyProtection="1">
      <alignment horizontal="center" vertical="center" wrapText="1"/>
    </xf>
    <xf numFmtId="165" fontId="2" fillId="0" borderId="3" xfId="1" applyNumberFormat="1" applyFont="1" applyFill="1" applyBorder="1" applyAlignment="1" applyProtection="1">
      <alignment horizontal="left"/>
      <protection locked="0"/>
    </xf>
    <xf numFmtId="0" fontId="3" fillId="0" borderId="1" xfId="0" applyFont="1" applyFill="1" applyBorder="1" applyAlignment="1">
      <alignment horizontal="center" vertical="center"/>
    </xf>
    <xf numFmtId="0" fontId="10" fillId="0" borderId="0" xfId="0" applyFont="1" applyFill="1" applyBorder="1" applyAlignment="1" applyProtection="1">
      <alignment horizontal="left" vertical="center" wrapText="1"/>
    </xf>
    <xf numFmtId="0" fontId="2" fillId="0" borderId="3" xfId="0" applyFont="1" applyFill="1" applyBorder="1" applyAlignment="1" applyProtection="1">
      <alignment vertical="center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0</xdr:row>
      <xdr:rowOff>0</xdr:rowOff>
    </xdr:from>
    <xdr:to>
      <xdr:col>11</xdr:col>
      <xdr:colOff>0</xdr:colOff>
      <xdr:row>82</xdr:row>
      <xdr:rowOff>0</xdr:rowOff>
    </xdr:to>
    <xdr:sp macro="[1]!JTEFORM" textlink="">
      <xdr:nvSpPr>
        <xdr:cNvPr id="2" name="Rectangle 1"/>
        <xdr:cNvSpPr>
          <a:spLocks noChangeArrowheads="1"/>
        </xdr:cNvSpPr>
      </xdr:nvSpPr>
      <xdr:spPr bwMode="auto">
        <a:xfrm flipH="1">
          <a:off x="7381875" y="0"/>
          <a:ext cx="257175" cy="14325600"/>
        </a:xfrm>
        <a:prstGeom prst="rect">
          <a:avLst/>
        </a:prstGeom>
        <a:solidFill>
          <a:srgbClr val="FF66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wordArtVert" wrap="square" lIns="36576" tIns="0" rIns="36576" bIns="0" anchor="ctr" upright="1"/>
        <a:lstStyle/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Helvetica Neue"/>
            </a:rPr>
            <a:t>JTE FORM - click here</a:t>
          </a:r>
        </a:p>
      </xdr:txBody>
    </xdr:sp>
    <xdr:clientData fPrintsWithSheet="0"/>
  </xdr:twoCellAnchor>
  <xdr:twoCellAnchor>
    <xdr:from>
      <xdr:col>1</xdr:col>
      <xdr:colOff>66675</xdr:colOff>
      <xdr:row>10</xdr:row>
      <xdr:rowOff>57150</xdr:rowOff>
    </xdr:from>
    <xdr:to>
      <xdr:col>2</xdr:col>
      <xdr:colOff>695325</xdr:colOff>
      <xdr:row>11</xdr:row>
      <xdr:rowOff>9525</xdr:rowOff>
    </xdr:to>
    <xdr:sp macro="" textlink="">
      <xdr:nvSpPr>
        <xdr:cNvPr id="4" name="Rounded Rectangle 3"/>
        <xdr:cNvSpPr/>
      </xdr:nvSpPr>
      <xdr:spPr bwMode="auto">
        <a:xfrm>
          <a:off x="238125" y="2009775"/>
          <a:ext cx="2400300" cy="16192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n-US" sz="1100"/>
            <a:t>SHEET PASSWORD = PACK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10</xdr:row>
      <xdr:rowOff>57150</xdr:rowOff>
    </xdr:from>
    <xdr:to>
      <xdr:col>2</xdr:col>
      <xdr:colOff>714375</xdr:colOff>
      <xdr:row>10</xdr:row>
      <xdr:rowOff>228600</xdr:rowOff>
    </xdr:to>
    <xdr:sp macro="" textlink="">
      <xdr:nvSpPr>
        <xdr:cNvPr id="4" name="Rounded Rectangle 3"/>
        <xdr:cNvSpPr/>
      </xdr:nvSpPr>
      <xdr:spPr bwMode="auto">
        <a:xfrm>
          <a:off x="219075" y="2009775"/>
          <a:ext cx="2400300" cy="17145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n-US" sz="1100"/>
            <a:t>SHEET PASSWORD = TROOP</a:t>
          </a:r>
        </a:p>
      </xdr:txBody>
    </xdr:sp>
    <xdr:clientData fPrint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Field%20Director\Pack%20%23%23%23%202013-14%20Budge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murdoch/Desktop/Troop%202014-15%20Budge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Entry"/>
      <sheetName val="JTE Data Page"/>
      <sheetName val="Budget"/>
      <sheetName val="Pack ### 2013-14 Budget"/>
    </sheetNames>
    <definedNames>
      <definedName name="JTEFORM"/>
    </definedNames>
    <sheetDataSet>
      <sheetData sheetId="0">
        <row r="6">
          <cell r="D6">
            <v>2012</v>
          </cell>
        </row>
      </sheetData>
      <sheetData sheetId="1"/>
      <sheetData sheetId="2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Entry"/>
      <sheetName val="JTE Data Page"/>
      <sheetName val="Budget"/>
    </sheetNames>
    <sheetDataSet>
      <sheetData sheetId="0">
        <row r="6">
          <cell r="F6">
            <v>2014</v>
          </cell>
        </row>
        <row r="11">
          <cell r="F11">
            <v>24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4"/>
  <sheetViews>
    <sheetView tabSelected="1" topLeftCell="A64" workbookViewId="0">
      <selection activeCell="F76" sqref="F76"/>
    </sheetView>
  </sheetViews>
  <sheetFormatPr defaultRowHeight="15" x14ac:dyDescent="0.25"/>
  <cols>
    <col min="1" max="1" width="3.7109375" customWidth="1"/>
    <col min="2" max="2" width="23" customWidth="1"/>
    <col min="3" max="3" width="29.7109375" customWidth="1"/>
    <col min="4" max="4" width="5.42578125" customWidth="1"/>
    <col min="5" max="5" width="2" bestFit="1" customWidth="1"/>
    <col min="6" max="6" width="11.28515625" bestFit="1" customWidth="1"/>
    <col min="7" max="7" width="2" customWidth="1"/>
    <col min="8" max="8" width="30.5703125" bestFit="1" customWidth="1"/>
    <col min="9" max="9" width="2.140625" bestFit="1" customWidth="1"/>
    <col min="10" max="10" width="12.140625" bestFit="1" customWidth="1"/>
  </cols>
  <sheetData>
    <row r="1" spans="1:11" ht="18.75" thickBot="1" x14ac:dyDescent="0.3">
      <c r="A1" s="5"/>
      <c r="B1" s="75" t="s">
        <v>144</v>
      </c>
      <c r="C1" s="75"/>
      <c r="D1" s="75"/>
      <c r="E1" s="5"/>
      <c r="F1" s="6"/>
      <c r="G1" s="6"/>
      <c r="H1" s="6"/>
      <c r="I1" s="6"/>
      <c r="J1" s="7"/>
      <c r="K1" s="5"/>
    </row>
    <row r="2" spans="1:11" ht="15.75" thickTop="1" x14ac:dyDescent="0.25">
      <c r="A2" s="9"/>
      <c r="B2" s="10" t="s">
        <v>0</v>
      </c>
      <c r="C2" s="76"/>
      <c r="D2" s="76"/>
      <c r="E2" s="9"/>
      <c r="F2" s="11"/>
      <c r="G2" s="11"/>
      <c r="H2" s="11" t="s">
        <v>1</v>
      </c>
      <c r="I2" s="11"/>
      <c r="J2" s="12"/>
      <c r="K2" s="13"/>
    </row>
    <row r="3" spans="1:11" x14ac:dyDescent="0.25">
      <c r="A3" s="14"/>
      <c r="B3" s="15"/>
      <c r="C3" s="77"/>
      <c r="D3" s="77"/>
      <c r="E3" s="14"/>
      <c r="F3" s="11"/>
      <c r="G3" s="11"/>
      <c r="H3" s="16"/>
      <c r="I3" s="17"/>
      <c r="J3" s="17"/>
      <c r="K3" s="18"/>
    </row>
    <row r="4" spans="1:11" x14ac:dyDescent="0.25">
      <c r="A4" s="15"/>
      <c r="B4" s="15" t="s">
        <v>85</v>
      </c>
      <c r="C4" s="74"/>
      <c r="D4" s="74"/>
      <c r="E4" s="15"/>
      <c r="F4" s="11"/>
      <c r="G4" s="11"/>
      <c r="H4" s="11" t="s">
        <v>86</v>
      </c>
      <c r="I4" s="11"/>
      <c r="J4" s="19"/>
      <c r="K4" s="18"/>
    </row>
    <row r="5" spans="1:11" x14ac:dyDescent="0.25">
      <c r="A5" s="14"/>
      <c r="B5" s="15" t="s">
        <v>87</v>
      </c>
      <c r="C5" s="74"/>
      <c r="D5" s="74"/>
      <c r="E5" s="14"/>
      <c r="F5" s="11"/>
      <c r="G5" s="11"/>
      <c r="H5" s="20"/>
      <c r="I5" s="17"/>
      <c r="J5" s="15"/>
      <c r="K5" s="18"/>
    </row>
    <row r="6" spans="1:11" x14ac:dyDescent="0.25">
      <c r="A6" s="14"/>
      <c r="B6" s="15" t="s">
        <v>5</v>
      </c>
      <c r="C6" s="74"/>
      <c r="D6" s="74"/>
      <c r="E6" s="14"/>
      <c r="F6" s="14"/>
      <c r="G6" s="14"/>
      <c r="H6" s="11" t="s">
        <v>6</v>
      </c>
      <c r="I6" s="11"/>
      <c r="J6" s="19"/>
      <c r="K6" s="18"/>
    </row>
    <row r="7" spans="1:11" x14ac:dyDescent="0.25">
      <c r="A7" s="15"/>
      <c r="B7" s="17" t="s">
        <v>7</v>
      </c>
      <c r="C7" s="74"/>
      <c r="D7" s="74"/>
      <c r="E7" s="15"/>
      <c r="F7" s="2"/>
      <c r="G7" s="2"/>
      <c r="H7" s="20"/>
      <c r="I7" s="17"/>
      <c r="J7" s="15"/>
      <c r="K7" s="18"/>
    </row>
    <row r="8" spans="1:11" x14ac:dyDescent="0.25">
      <c r="A8" s="15"/>
      <c r="B8" s="15" t="s">
        <v>8</v>
      </c>
      <c r="C8" s="74"/>
      <c r="D8" s="74"/>
      <c r="E8" s="15"/>
      <c r="F8" s="2"/>
      <c r="G8" s="2"/>
      <c r="H8" s="11" t="s">
        <v>88</v>
      </c>
      <c r="I8" s="11"/>
      <c r="J8" s="19">
        <v>28</v>
      </c>
      <c r="K8" s="18"/>
    </row>
    <row r="9" spans="1:11" x14ac:dyDescent="0.25">
      <c r="A9" s="15"/>
      <c r="B9" s="15"/>
      <c r="C9" s="21"/>
      <c r="D9" s="21"/>
      <c r="E9" s="15"/>
      <c r="F9" s="2"/>
      <c r="G9" s="2"/>
      <c r="H9" s="11" t="s">
        <v>10</v>
      </c>
      <c r="I9" s="11"/>
      <c r="J9" s="19">
        <v>8</v>
      </c>
      <c r="K9" s="18"/>
    </row>
    <row r="10" spans="1:11" ht="15.75" thickBot="1" x14ac:dyDescent="0.3">
      <c r="A10" s="15"/>
      <c r="B10" s="22"/>
      <c r="C10" s="79"/>
      <c r="D10" s="79"/>
      <c r="E10" s="23"/>
      <c r="F10" s="24"/>
      <c r="G10" s="24"/>
      <c r="H10" s="25"/>
      <c r="I10" s="25"/>
      <c r="J10" s="26"/>
      <c r="K10" s="18"/>
    </row>
    <row r="11" spans="1:11" ht="16.5" thickTop="1" x14ac:dyDescent="0.25">
      <c r="A11" s="14"/>
      <c r="B11" s="80"/>
      <c r="C11" s="80"/>
      <c r="D11" s="80"/>
      <c r="E11" s="14"/>
      <c r="F11" s="27"/>
      <c r="G11" s="27"/>
      <c r="H11" s="28" t="s">
        <v>11</v>
      </c>
      <c r="I11" s="27"/>
      <c r="J11" s="29"/>
      <c r="K11" s="18"/>
    </row>
    <row r="12" spans="1:11" ht="18" x14ac:dyDescent="0.25">
      <c r="A12" s="15"/>
      <c r="B12" s="75"/>
      <c r="C12" s="75"/>
      <c r="D12" s="75"/>
      <c r="E12" s="15"/>
      <c r="F12" s="14" t="s">
        <v>12</v>
      </c>
      <c r="G12" s="14"/>
      <c r="H12" s="14" t="s">
        <v>13</v>
      </c>
      <c r="I12" s="14"/>
      <c r="J12" s="30" t="s">
        <v>14</v>
      </c>
      <c r="K12" s="18"/>
    </row>
    <row r="13" spans="1:11" x14ac:dyDescent="0.25">
      <c r="A13" s="15"/>
      <c r="B13" s="15"/>
      <c r="C13" s="15"/>
      <c r="D13" s="15"/>
      <c r="E13" s="15"/>
      <c r="F13" s="14" t="s">
        <v>15</v>
      </c>
      <c r="G13" s="14"/>
      <c r="H13" s="14" t="s">
        <v>89</v>
      </c>
      <c r="I13" s="14"/>
      <c r="J13" s="30" t="s">
        <v>17</v>
      </c>
      <c r="K13" s="18"/>
    </row>
    <row r="14" spans="1:11" x14ac:dyDescent="0.25">
      <c r="A14" s="15"/>
      <c r="B14" s="31" t="s">
        <v>18</v>
      </c>
      <c r="C14" s="15"/>
      <c r="D14" s="15"/>
      <c r="E14" s="15"/>
      <c r="F14" s="27" t="s">
        <v>19</v>
      </c>
      <c r="G14" s="14"/>
      <c r="H14" s="27" t="s">
        <v>20</v>
      </c>
      <c r="I14" s="14"/>
      <c r="J14" s="29" t="s">
        <v>21</v>
      </c>
      <c r="K14" s="18"/>
    </row>
    <row r="15" spans="1:11" x14ac:dyDescent="0.25">
      <c r="A15" s="15"/>
      <c r="B15" s="15" t="s">
        <v>90</v>
      </c>
      <c r="C15" s="15" t="s">
        <v>91</v>
      </c>
      <c r="D15" s="15"/>
      <c r="E15" s="15"/>
      <c r="F15" s="32">
        <v>24</v>
      </c>
      <c r="G15" s="14"/>
      <c r="H15" s="33">
        <v>36</v>
      </c>
      <c r="I15" s="14"/>
      <c r="J15" s="32">
        <f>IF(H15="","",F15*H15)</f>
        <v>864</v>
      </c>
      <c r="K15" s="18"/>
    </row>
    <row r="16" spans="1:11" x14ac:dyDescent="0.25">
      <c r="A16" s="15"/>
      <c r="B16" s="15"/>
      <c r="C16" s="15"/>
      <c r="D16" s="15"/>
      <c r="E16" s="15"/>
      <c r="F16" s="34"/>
      <c r="G16" s="1"/>
      <c r="H16" s="35"/>
      <c r="I16" s="2"/>
      <c r="J16" s="36"/>
      <c r="K16" s="18"/>
    </row>
    <row r="17" spans="1:11" x14ac:dyDescent="0.25">
      <c r="A17" s="15"/>
      <c r="B17" s="15" t="s">
        <v>92</v>
      </c>
      <c r="C17" s="15" t="s">
        <v>25</v>
      </c>
      <c r="D17" s="15"/>
      <c r="E17" s="15"/>
      <c r="F17" s="37"/>
      <c r="G17" s="1"/>
      <c r="H17" s="35"/>
      <c r="I17" s="2"/>
      <c r="J17" s="32">
        <v>40</v>
      </c>
      <c r="K17" s="18"/>
    </row>
    <row r="18" spans="1:11" x14ac:dyDescent="0.25">
      <c r="A18" s="15"/>
      <c r="B18" s="15"/>
      <c r="C18" s="15"/>
      <c r="D18" s="15"/>
      <c r="E18" s="15"/>
      <c r="F18" s="34"/>
      <c r="G18" s="1"/>
      <c r="H18" s="35"/>
      <c r="I18" s="2"/>
      <c r="J18" s="36"/>
      <c r="K18" s="18"/>
    </row>
    <row r="19" spans="1:11" x14ac:dyDescent="0.25">
      <c r="A19" s="15"/>
      <c r="B19" s="38" t="s">
        <v>93</v>
      </c>
      <c r="C19" s="15" t="s">
        <v>27</v>
      </c>
      <c r="D19" s="15"/>
      <c r="E19" s="15"/>
      <c r="F19" s="32">
        <v>12</v>
      </c>
      <c r="G19" s="1"/>
      <c r="H19" s="43">
        <v>28</v>
      </c>
      <c r="I19" s="2"/>
      <c r="J19" s="32">
        <f>IF(H19="","",F19*H19)</f>
        <v>336</v>
      </c>
      <c r="K19" s="18"/>
    </row>
    <row r="20" spans="1:11" x14ac:dyDescent="0.25">
      <c r="A20" s="15"/>
      <c r="B20" s="15"/>
      <c r="C20" s="15"/>
      <c r="D20" s="15"/>
      <c r="E20" s="15"/>
      <c r="F20" s="34"/>
      <c r="G20" s="1"/>
      <c r="H20" s="35"/>
      <c r="I20" s="2"/>
      <c r="J20" s="36"/>
      <c r="K20" s="18"/>
    </row>
    <row r="21" spans="1:11" x14ac:dyDescent="0.25">
      <c r="A21" s="15"/>
      <c r="B21" s="15" t="s">
        <v>94</v>
      </c>
      <c r="C21" s="15" t="s">
        <v>95</v>
      </c>
      <c r="D21" s="15"/>
      <c r="E21" s="15"/>
      <c r="F21" s="42">
        <v>1</v>
      </c>
      <c r="G21" s="1"/>
      <c r="H21" s="33">
        <v>36</v>
      </c>
      <c r="I21" s="2"/>
      <c r="J21" s="32">
        <f>IF(H21="","",F21*H21)</f>
        <v>36</v>
      </c>
      <c r="K21" s="18"/>
    </row>
    <row r="22" spans="1:11" x14ac:dyDescent="0.25">
      <c r="A22" s="15"/>
      <c r="B22" s="15"/>
      <c r="C22" s="15"/>
      <c r="D22" s="15"/>
      <c r="E22" s="15"/>
      <c r="F22" s="34"/>
      <c r="G22" s="1"/>
      <c r="H22" s="35"/>
      <c r="I22" s="2"/>
      <c r="J22" s="36"/>
      <c r="K22" s="18"/>
    </row>
    <row r="23" spans="1:11" x14ac:dyDescent="0.25">
      <c r="A23" s="15"/>
      <c r="B23" s="15" t="s">
        <v>96</v>
      </c>
      <c r="C23" s="15" t="s">
        <v>29</v>
      </c>
      <c r="D23" s="15"/>
      <c r="E23" s="15"/>
      <c r="F23" s="34"/>
      <c r="G23" s="1"/>
      <c r="H23" s="35"/>
      <c r="I23" s="2"/>
      <c r="J23" s="36"/>
      <c r="K23" s="18"/>
    </row>
    <row r="24" spans="1:11" x14ac:dyDescent="0.25">
      <c r="A24" s="15"/>
      <c r="B24" s="15"/>
      <c r="C24" s="15" t="s">
        <v>97</v>
      </c>
      <c r="D24" s="15"/>
      <c r="E24" s="15"/>
      <c r="F24" s="40"/>
      <c r="G24" s="17"/>
      <c r="H24" s="41"/>
      <c r="I24" s="17"/>
      <c r="J24" s="40"/>
      <c r="K24" s="18"/>
    </row>
    <row r="25" spans="1:11" x14ac:dyDescent="0.25">
      <c r="A25" s="15"/>
      <c r="B25" s="15"/>
      <c r="C25" s="15" t="s">
        <v>145</v>
      </c>
      <c r="D25" s="15"/>
      <c r="E25" s="15"/>
      <c r="F25" s="42">
        <v>30</v>
      </c>
      <c r="G25" s="1"/>
      <c r="H25" s="43">
        <v>28</v>
      </c>
      <c r="I25" s="2"/>
      <c r="J25" s="32">
        <f>IF(F25=0,0,F25*H25)</f>
        <v>840</v>
      </c>
      <c r="K25" s="18"/>
    </row>
    <row r="26" spans="1:11" x14ac:dyDescent="0.25">
      <c r="A26" s="15"/>
      <c r="B26" s="15" t="s">
        <v>98</v>
      </c>
      <c r="C26" s="15"/>
      <c r="D26" s="15"/>
      <c r="E26" s="15"/>
      <c r="F26" s="37"/>
      <c r="G26" s="1"/>
      <c r="H26" s="35"/>
      <c r="I26" s="2"/>
      <c r="J26" s="37"/>
      <c r="K26" s="18"/>
    </row>
    <row r="27" spans="1:11" x14ac:dyDescent="0.25">
      <c r="A27" s="15"/>
      <c r="B27" s="66" t="s">
        <v>99</v>
      </c>
      <c r="C27" s="15" t="s">
        <v>100</v>
      </c>
      <c r="D27" s="15"/>
      <c r="E27" s="15"/>
      <c r="F27" s="42">
        <v>10</v>
      </c>
      <c r="G27" s="1"/>
      <c r="H27" s="43">
        <v>28</v>
      </c>
      <c r="I27" s="2"/>
      <c r="J27" s="32">
        <f>IF(F27=0,0,F27*H27)</f>
        <v>280</v>
      </c>
      <c r="K27" s="18"/>
    </row>
    <row r="28" spans="1:11" x14ac:dyDescent="0.25">
      <c r="A28" s="15"/>
      <c r="B28" s="15"/>
      <c r="C28" s="15"/>
      <c r="D28" s="15"/>
      <c r="E28" s="15"/>
      <c r="F28" s="34"/>
      <c r="G28" s="1"/>
      <c r="H28" s="35"/>
      <c r="I28" s="2"/>
      <c r="J28" s="36"/>
      <c r="K28" s="18"/>
    </row>
    <row r="29" spans="1:11" x14ac:dyDescent="0.25">
      <c r="A29" s="15"/>
      <c r="B29" s="66" t="s">
        <v>101</v>
      </c>
      <c r="C29" s="15" t="s">
        <v>63</v>
      </c>
      <c r="D29" s="15"/>
      <c r="E29" s="15"/>
      <c r="F29" s="42">
        <v>10</v>
      </c>
      <c r="G29" s="1"/>
      <c r="H29" s="43">
        <v>8</v>
      </c>
      <c r="I29" s="2"/>
      <c r="J29" s="32">
        <f>IF(F29=0,0,F29*H29)</f>
        <v>80</v>
      </c>
      <c r="K29" s="18"/>
    </row>
    <row r="30" spans="1:11" x14ac:dyDescent="0.25">
      <c r="A30" s="15"/>
      <c r="B30" s="15"/>
      <c r="C30" s="15"/>
      <c r="D30" s="15"/>
      <c r="E30" s="15"/>
      <c r="F30" s="37"/>
      <c r="G30" s="1"/>
      <c r="H30" s="35"/>
      <c r="I30" s="2"/>
      <c r="J30" s="37"/>
      <c r="K30" s="18"/>
    </row>
    <row r="31" spans="1:11" x14ac:dyDescent="0.25">
      <c r="A31" s="15"/>
      <c r="B31" s="15" t="s">
        <v>102</v>
      </c>
      <c r="C31" s="81" t="s">
        <v>103</v>
      </c>
      <c r="D31" s="81"/>
      <c r="E31" s="15"/>
      <c r="F31" s="42">
        <v>10</v>
      </c>
      <c r="G31" s="1"/>
      <c r="H31" s="43">
        <v>75</v>
      </c>
      <c r="I31" s="2"/>
      <c r="J31" s="32">
        <f>IF(H31="","",F31*H31)</f>
        <v>750</v>
      </c>
      <c r="K31" s="18"/>
    </row>
    <row r="32" spans="1:11" x14ac:dyDescent="0.25">
      <c r="A32" s="15"/>
      <c r="B32" s="15"/>
      <c r="C32" s="82" t="s">
        <v>104</v>
      </c>
      <c r="D32" s="82"/>
      <c r="E32" s="15"/>
      <c r="F32" s="42">
        <v>10</v>
      </c>
      <c r="G32" s="1"/>
      <c r="H32" s="43">
        <v>28</v>
      </c>
      <c r="I32" s="2"/>
      <c r="J32" s="32">
        <f>IF(H32="","",F32*H32)</f>
        <v>280</v>
      </c>
      <c r="K32" s="18"/>
    </row>
    <row r="33" spans="1:11" x14ac:dyDescent="0.25">
      <c r="A33" s="15"/>
      <c r="B33" s="15"/>
      <c r="C33" s="82" t="s">
        <v>105</v>
      </c>
      <c r="D33" s="82"/>
      <c r="E33" s="15"/>
      <c r="F33" s="42">
        <v>10</v>
      </c>
      <c r="G33" s="1"/>
      <c r="H33" s="43">
        <v>6</v>
      </c>
      <c r="I33" s="2"/>
      <c r="J33" s="32">
        <f>IF(F33*H33&gt;0,F33*H33,"")</f>
        <v>60</v>
      </c>
      <c r="K33" s="18"/>
    </row>
    <row r="34" spans="1:11" x14ac:dyDescent="0.25">
      <c r="A34" s="15"/>
      <c r="B34" s="15"/>
      <c r="C34" s="78"/>
      <c r="D34" s="78"/>
      <c r="E34" s="15"/>
      <c r="F34" s="42">
        <v>0</v>
      </c>
      <c r="G34" s="1"/>
      <c r="H34" s="43"/>
      <c r="I34" s="2"/>
      <c r="J34" s="32">
        <f>IF(F34=0,0,F34*H34)</f>
        <v>0</v>
      </c>
      <c r="K34" s="18"/>
    </row>
    <row r="35" spans="1:11" x14ac:dyDescent="0.25">
      <c r="A35" s="15"/>
      <c r="B35" s="15"/>
      <c r="C35" s="17"/>
      <c r="D35" s="15"/>
      <c r="E35" s="15"/>
      <c r="F35" s="37"/>
      <c r="G35" s="1"/>
      <c r="H35" s="35"/>
      <c r="I35" s="2"/>
      <c r="J35" s="37"/>
      <c r="K35" s="18"/>
    </row>
    <row r="36" spans="1:11" x14ac:dyDescent="0.25">
      <c r="A36" s="2"/>
      <c r="B36" s="15" t="s">
        <v>106</v>
      </c>
      <c r="C36" s="77" t="s">
        <v>33</v>
      </c>
      <c r="D36" s="77"/>
      <c r="E36" s="2"/>
      <c r="F36" s="34"/>
      <c r="G36" s="1"/>
      <c r="H36" s="35"/>
      <c r="I36" s="2"/>
      <c r="J36" s="36"/>
      <c r="K36" s="18"/>
    </row>
    <row r="37" spans="1:11" x14ac:dyDescent="0.25">
      <c r="A37" s="15"/>
      <c r="B37" s="66" t="s">
        <v>107</v>
      </c>
      <c r="C37" s="78" t="s">
        <v>108</v>
      </c>
      <c r="D37" s="78"/>
      <c r="E37" s="15"/>
      <c r="F37" s="42">
        <v>10</v>
      </c>
      <c r="G37" s="1"/>
      <c r="H37" s="43">
        <v>40</v>
      </c>
      <c r="I37" s="2"/>
      <c r="J37" s="32">
        <f>IF(F37=0,0,F37*H37)</f>
        <v>400</v>
      </c>
      <c r="K37" s="18"/>
    </row>
    <row r="38" spans="1:11" x14ac:dyDescent="0.25">
      <c r="A38" s="15"/>
      <c r="B38" s="66" t="s">
        <v>109</v>
      </c>
      <c r="C38" s="78" t="s">
        <v>110</v>
      </c>
      <c r="D38" s="78"/>
      <c r="E38" s="15"/>
      <c r="F38" s="42">
        <v>15</v>
      </c>
      <c r="G38" s="1"/>
      <c r="H38" s="43">
        <v>21</v>
      </c>
      <c r="I38" s="2"/>
      <c r="J38" s="32">
        <f>IF(F38=0,0,F38*H38)</f>
        <v>315</v>
      </c>
      <c r="K38" s="18"/>
    </row>
    <row r="39" spans="1:11" x14ac:dyDescent="0.25">
      <c r="A39" s="15"/>
      <c r="B39" s="66" t="s">
        <v>111</v>
      </c>
      <c r="C39" s="78" t="s">
        <v>112</v>
      </c>
      <c r="D39" s="78"/>
      <c r="E39" s="15"/>
      <c r="F39" s="42">
        <v>20</v>
      </c>
      <c r="G39" s="1"/>
      <c r="H39" s="43">
        <v>30</v>
      </c>
      <c r="I39" s="2"/>
      <c r="J39" s="32">
        <f>IF(F39=0,0,F39*H39)</f>
        <v>600</v>
      </c>
      <c r="K39" s="18"/>
    </row>
    <row r="40" spans="1:11" x14ac:dyDescent="0.25">
      <c r="A40" s="15"/>
      <c r="B40" s="66"/>
      <c r="C40" s="15"/>
      <c r="D40" s="15"/>
      <c r="E40" s="15"/>
      <c r="F40" s="37"/>
      <c r="G40" s="1"/>
      <c r="H40" s="67"/>
      <c r="I40" s="2"/>
      <c r="J40" s="37"/>
      <c r="K40" s="18"/>
    </row>
    <row r="41" spans="1:11" x14ac:dyDescent="0.25">
      <c r="A41" s="15"/>
      <c r="B41" s="21" t="s">
        <v>113</v>
      </c>
      <c r="C41" s="15"/>
      <c r="D41" s="15"/>
      <c r="E41" s="15"/>
      <c r="F41" s="37"/>
      <c r="G41" s="1"/>
      <c r="H41" s="67"/>
      <c r="I41" s="2"/>
      <c r="J41" s="37"/>
      <c r="K41" s="18"/>
    </row>
    <row r="42" spans="1:11" x14ac:dyDescent="0.25">
      <c r="A42" s="15"/>
      <c r="B42" s="66" t="s">
        <v>114</v>
      </c>
      <c r="C42" s="78" t="s">
        <v>115</v>
      </c>
      <c r="D42" s="78"/>
      <c r="E42" s="15"/>
      <c r="F42" s="42">
        <v>130</v>
      </c>
      <c r="G42" s="1"/>
      <c r="H42" s="43">
        <v>13</v>
      </c>
      <c r="I42" s="2"/>
      <c r="J42" s="32">
        <f>IF(F42*H42&gt;0,F42*H42,"")</f>
        <v>1690</v>
      </c>
      <c r="K42" s="18"/>
    </row>
    <row r="43" spans="1:11" x14ac:dyDescent="0.25">
      <c r="A43" s="15"/>
      <c r="B43" s="66" t="s">
        <v>116</v>
      </c>
      <c r="C43" s="78" t="s">
        <v>117</v>
      </c>
      <c r="D43" s="78"/>
      <c r="E43" s="15"/>
      <c r="F43" s="42">
        <v>210</v>
      </c>
      <c r="G43" s="1"/>
      <c r="H43" s="43">
        <v>10</v>
      </c>
      <c r="I43" s="2"/>
      <c r="J43" s="32">
        <f>IF(F43*H43&gt;0,F43*H43,"")</f>
        <v>2100</v>
      </c>
      <c r="K43" s="18"/>
    </row>
    <row r="44" spans="1:11" x14ac:dyDescent="0.25">
      <c r="A44" s="15"/>
      <c r="B44" s="66" t="s">
        <v>118</v>
      </c>
      <c r="C44" s="78" t="s">
        <v>119</v>
      </c>
      <c r="D44" s="78"/>
      <c r="E44" s="15"/>
      <c r="F44" s="42">
        <v>335</v>
      </c>
      <c r="G44" s="1"/>
      <c r="H44" s="43">
        <v>5</v>
      </c>
      <c r="I44" s="2"/>
      <c r="J44" s="32">
        <f>IF(F44*H44&gt;0,F44*H44,"")</f>
        <v>1675</v>
      </c>
      <c r="K44" s="18"/>
    </row>
    <row r="45" spans="1:11" x14ac:dyDescent="0.25">
      <c r="A45" s="15"/>
      <c r="B45" s="66" t="s">
        <v>120</v>
      </c>
      <c r="C45" s="78" t="s">
        <v>121</v>
      </c>
      <c r="D45" s="78"/>
      <c r="E45" s="15"/>
      <c r="F45" s="42">
        <v>40</v>
      </c>
      <c r="G45" s="1"/>
      <c r="H45" s="43">
        <v>56</v>
      </c>
      <c r="I45" s="2"/>
      <c r="J45" s="32">
        <f>IF(F45*H45&gt;0,F45*H45,"")</f>
        <v>2240</v>
      </c>
      <c r="K45" s="18"/>
    </row>
    <row r="46" spans="1:11" x14ac:dyDescent="0.25">
      <c r="A46" s="15"/>
      <c r="B46" s="66" t="s">
        <v>122</v>
      </c>
      <c r="C46" s="78" t="s">
        <v>123</v>
      </c>
      <c r="D46" s="78"/>
      <c r="E46" s="15"/>
      <c r="F46" s="42">
        <v>50</v>
      </c>
      <c r="G46" s="1"/>
      <c r="H46" s="43">
        <v>4</v>
      </c>
      <c r="I46" s="2"/>
      <c r="J46" s="32">
        <f>IF(F46*H46&gt;0,F46*H46,"")</f>
        <v>200</v>
      </c>
      <c r="K46" s="18"/>
    </row>
    <row r="47" spans="1:11" x14ac:dyDescent="0.25">
      <c r="A47" s="15"/>
      <c r="B47" s="15"/>
      <c r="C47" s="15"/>
      <c r="D47" s="15"/>
      <c r="E47" s="15"/>
      <c r="F47" s="34"/>
      <c r="G47" s="1"/>
      <c r="H47" s="35"/>
      <c r="I47" s="2"/>
      <c r="J47" s="36"/>
      <c r="K47" s="18"/>
    </row>
    <row r="48" spans="1:11" x14ac:dyDescent="0.25">
      <c r="A48" s="15"/>
      <c r="B48" s="15" t="s">
        <v>124</v>
      </c>
      <c r="C48" s="15" t="s">
        <v>125</v>
      </c>
      <c r="D48" s="15"/>
      <c r="E48" s="15"/>
      <c r="F48" s="34"/>
      <c r="G48" s="1"/>
      <c r="H48" s="35"/>
      <c r="I48" s="2"/>
      <c r="J48" s="36"/>
      <c r="K48" s="18"/>
    </row>
    <row r="49" spans="1:11" x14ac:dyDescent="0.25">
      <c r="A49" s="15"/>
      <c r="B49" s="15" t="s">
        <v>126</v>
      </c>
      <c r="C49" s="15" t="s">
        <v>127</v>
      </c>
      <c r="D49" s="15"/>
      <c r="E49" s="15"/>
      <c r="F49" s="42">
        <v>15</v>
      </c>
      <c r="G49" s="1"/>
      <c r="H49" s="43">
        <v>28</v>
      </c>
      <c r="I49" s="2"/>
      <c r="J49" s="32">
        <f>IF(H49="","",F49*H49)</f>
        <v>420</v>
      </c>
      <c r="K49" s="18"/>
    </row>
    <row r="50" spans="1:11" x14ac:dyDescent="0.25">
      <c r="A50" s="15"/>
      <c r="B50" s="15"/>
      <c r="C50" s="15"/>
      <c r="D50" s="15"/>
      <c r="E50" s="15"/>
      <c r="F50" s="34"/>
      <c r="G50" s="1"/>
      <c r="H50" s="35"/>
      <c r="I50" s="2"/>
      <c r="J50" s="36"/>
      <c r="K50" s="18"/>
    </row>
    <row r="51" spans="1:11" x14ac:dyDescent="0.25">
      <c r="A51" s="15"/>
      <c r="B51" s="15" t="s">
        <v>128</v>
      </c>
      <c r="C51" s="15" t="s">
        <v>129</v>
      </c>
      <c r="D51" s="15"/>
      <c r="E51" s="15"/>
      <c r="F51" s="42">
        <v>15</v>
      </c>
      <c r="G51" s="1"/>
      <c r="H51" s="43">
        <v>4</v>
      </c>
      <c r="I51" s="2"/>
      <c r="J51" s="32">
        <f>IF(F51*H51&gt;0,F51*H51,"")</f>
        <v>60</v>
      </c>
      <c r="K51" s="18"/>
    </row>
    <row r="52" spans="1:11" x14ac:dyDescent="0.25">
      <c r="A52" s="15"/>
      <c r="B52" s="15"/>
      <c r="C52" s="15"/>
      <c r="D52" s="15"/>
      <c r="E52" s="15"/>
      <c r="F52" s="37"/>
      <c r="G52" s="1"/>
      <c r="H52" s="67"/>
      <c r="I52" s="2"/>
      <c r="J52" s="37"/>
      <c r="K52" s="18"/>
    </row>
    <row r="53" spans="1:11" x14ac:dyDescent="0.25">
      <c r="A53" s="15"/>
      <c r="B53" s="15" t="s">
        <v>130</v>
      </c>
      <c r="C53" s="15" t="s">
        <v>131</v>
      </c>
      <c r="D53" s="15"/>
      <c r="E53" s="15"/>
      <c r="F53" s="42">
        <v>135</v>
      </c>
      <c r="G53" s="1"/>
      <c r="H53" s="43">
        <v>28</v>
      </c>
      <c r="I53" s="2"/>
      <c r="J53" s="32">
        <f>IF(F53*H53&gt;0,F53*H53,"")</f>
        <v>3780</v>
      </c>
      <c r="K53" s="18"/>
    </row>
    <row r="54" spans="1:11" x14ac:dyDescent="0.25">
      <c r="A54" s="15"/>
      <c r="B54" s="15" t="s">
        <v>132</v>
      </c>
      <c r="C54" s="15" t="s">
        <v>133</v>
      </c>
      <c r="D54" s="15"/>
      <c r="E54" s="15"/>
      <c r="F54" s="42">
        <v>5</v>
      </c>
      <c r="G54" s="1"/>
      <c r="H54" s="43">
        <v>28</v>
      </c>
      <c r="I54" s="2"/>
      <c r="J54" s="32">
        <f>IF(F54=0,0,F54*H54)</f>
        <v>140</v>
      </c>
      <c r="K54" s="18"/>
    </row>
    <row r="55" spans="1:11" x14ac:dyDescent="0.25">
      <c r="A55" s="15"/>
      <c r="B55" s="15" t="s">
        <v>134</v>
      </c>
      <c r="C55" s="15" t="s">
        <v>135</v>
      </c>
      <c r="D55" s="15"/>
      <c r="E55" s="15"/>
      <c r="F55" s="42">
        <v>5</v>
      </c>
      <c r="G55" s="1"/>
      <c r="H55" s="43">
        <v>28</v>
      </c>
      <c r="I55" s="2"/>
      <c r="J55" s="32">
        <f>IF(F55=0,0,F55*H55)</f>
        <v>140</v>
      </c>
      <c r="K55" s="18"/>
    </row>
    <row r="56" spans="1:11" x14ac:dyDescent="0.25">
      <c r="A56" s="15"/>
      <c r="B56" s="15"/>
      <c r="C56" s="15"/>
      <c r="D56" s="15"/>
      <c r="E56" s="15"/>
      <c r="F56" s="34"/>
      <c r="G56" s="1"/>
      <c r="H56" s="35"/>
      <c r="I56" s="2"/>
      <c r="J56" s="36"/>
      <c r="K56" s="18"/>
    </row>
    <row r="57" spans="1:11" x14ac:dyDescent="0.25">
      <c r="A57" s="31"/>
      <c r="B57" s="31" t="s">
        <v>64</v>
      </c>
      <c r="C57" s="31"/>
      <c r="D57" s="31"/>
      <c r="E57" s="31"/>
      <c r="F57" s="44"/>
      <c r="G57" s="30"/>
      <c r="H57" s="45"/>
      <c r="I57" s="14"/>
      <c r="J57" s="32">
        <f>SUM(J15:J55)</f>
        <v>17326</v>
      </c>
      <c r="K57" s="18"/>
    </row>
    <row r="58" spans="1:11" x14ac:dyDescent="0.25">
      <c r="A58" s="15"/>
      <c r="B58" s="15"/>
      <c r="C58" s="15"/>
      <c r="D58" s="15"/>
      <c r="E58" s="15"/>
      <c r="F58" s="34"/>
      <c r="G58" s="1"/>
      <c r="H58" s="35"/>
      <c r="I58" s="2"/>
      <c r="J58" s="36"/>
      <c r="K58" s="18"/>
    </row>
    <row r="59" spans="1:11" x14ac:dyDescent="0.25">
      <c r="A59" s="15"/>
      <c r="B59" s="31" t="s">
        <v>65</v>
      </c>
      <c r="C59" s="15"/>
      <c r="D59" s="15"/>
      <c r="E59" s="15"/>
      <c r="F59" s="34"/>
      <c r="G59" s="1"/>
      <c r="H59" s="35"/>
      <c r="I59" s="2"/>
      <c r="J59" s="36"/>
      <c r="K59" s="18"/>
    </row>
    <row r="60" spans="1:11" x14ac:dyDescent="0.25">
      <c r="A60" s="15"/>
      <c r="B60" s="15" t="s">
        <v>66</v>
      </c>
      <c r="C60" s="15"/>
      <c r="D60" s="15"/>
      <c r="E60" s="15"/>
      <c r="F60" s="42">
        <v>10</v>
      </c>
      <c r="G60" s="1"/>
      <c r="H60" s="43">
        <v>0</v>
      </c>
      <c r="I60" s="2"/>
      <c r="J60" s="32"/>
      <c r="K60" s="18"/>
    </row>
    <row r="61" spans="1:11" x14ac:dyDescent="0.25">
      <c r="A61" s="15"/>
      <c r="B61" s="15" t="s">
        <v>67</v>
      </c>
      <c r="C61" s="15"/>
      <c r="D61" s="15"/>
      <c r="E61" s="15"/>
      <c r="F61" s="42">
        <v>25</v>
      </c>
      <c r="G61" s="1"/>
      <c r="H61" s="68">
        <v>0</v>
      </c>
      <c r="I61" s="2"/>
      <c r="J61" s="32"/>
      <c r="K61" s="18"/>
    </row>
    <row r="62" spans="1:11" x14ac:dyDescent="0.25">
      <c r="A62" s="15"/>
      <c r="B62" s="15" t="s">
        <v>68</v>
      </c>
      <c r="C62" s="15"/>
      <c r="D62" s="15"/>
      <c r="E62" s="15"/>
      <c r="F62" s="42">
        <v>0</v>
      </c>
      <c r="G62" s="1"/>
      <c r="H62" s="43">
        <v>0</v>
      </c>
      <c r="I62" s="2"/>
      <c r="J62" s="32"/>
      <c r="K62" s="18"/>
    </row>
    <row r="63" spans="1:11" x14ac:dyDescent="0.25">
      <c r="A63" s="15"/>
      <c r="B63" s="31" t="s">
        <v>69</v>
      </c>
      <c r="C63" s="15"/>
      <c r="D63" s="15"/>
      <c r="E63" s="15"/>
      <c r="F63" s="37"/>
      <c r="G63" s="1"/>
      <c r="H63" s="35"/>
      <c r="I63" s="2"/>
      <c r="J63" s="32">
        <v>1</v>
      </c>
      <c r="K63" s="18"/>
    </row>
    <row r="64" spans="1:11" ht="15.75" thickBot="1" x14ac:dyDescent="0.3">
      <c r="A64" s="15"/>
      <c r="B64" s="15"/>
      <c r="C64" s="15"/>
      <c r="D64" s="15"/>
      <c r="E64" s="15"/>
      <c r="F64" s="34"/>
      <c r="G64" s="1"/>
      <c r="H64" s="2"/>
      <c r="I64" s="2"/>
      <c r="J64" s="47"/>
      <c r="K64" s="18"/>
    </row>
    <row r="65" spans="1:11" ht="15.75" thickBot="1" x14ac:dyDescent="0.3">
      <c r="A65" s="23"/>
      <c r="B65" s="22" t="s">
        <v>70</v>
      </c>
      <c r="C65" s="23"/>
      <c r="D65" s="23"/>
      <c r="E65" s="23"/>
      <c r="F65" s="48"/>
      <c r="G65" s="24"/>
      <c r="H65" s="25"/>
      <c r="I65" s="25"/>
      <c r="J65" s="69">
        <f>IF(J63=0,0,(J57-J63))</f>
        <v>17325</v>
      </c>
      <c r="K65" s="18"/>
    </row>
    <row r="66" spans="1:11" ht="16.5" thickTop="1" thickBot="1" x14ac:dyDescent="0.3">
      <c r="A66" s="15"/>
      <c r="B66" s="31"/>
      <c r="C66" s="15"/>
      <c r="D66" s="15"/>
      <c r="E66" s="15"/>
      <c r="F66" s="34"/>
      <c r="G66" s="1"/>
      <c r="H66" s="2"/>
      <c r="I66" s="2"/>
      <c r="J66" s="37"/>
      <c r="K66" s="18"/>
    </row>
    <row r="67" spans="1:11" ht="15.75" thickBot="1" x14ac:dyDescent="0.3">
      <c r="A67" s="15"/>
      <c r="B67" s="70" t="s">
        <v>71</v>
      </c>
      <c r="C67" s="71"/>
      <c r="D67" s="71"/>
      <c r="E67" s="72"/>
      <c r="F67" s="34"/>
      <c r="G67" s="1"/>
      <c r="H67" s="2"/>
      <c r="I67" s="2"/>
      <c r="J67" s="37"/>
      <c r="K67" s="18"/>
    </row>
    <row r="68" spans="1:11" x14ac:dyDescent="0.25">
      <c r="A68" s="9"/>
      <c r="B68" s="53" t="s">
        <v>136</v>
      </c>
      <c r="C68" s="9"/>
      <c r="D68" s="9"/>
      <c r="E68" s="9"/>
      <c r="F68" s="54">
        <f>J65</f>
        <v>17325</v>
      </c>
      <c r="G68" s="3"/>
      <c r="H68" s="55">
        <v>0.35</v>
      </c>
      <c r="I68" s="56"/>
      <c r="J68" s="54">
        <f>IF(H68&gt;0,F68/H68,0)</f>
        <v>49500</v>
      </c>
      <c r="K68" s="13"/>
    </row>
    <row r="69" spans="1:11" x14ac:dyDescent="0.25">
      <c r="A69" s="15"/>
      <c r="B69" s="73" t="s">
        <v>137</v>
      </c>
      <c r="C69" s="15"/>
      <c r="D69" s="15"/>
      <c r="E69" s="15"/>
      <c r="F69" s="57" t="s">
        <v>74</v>
      </c>
      <c r="G69" s="58" t="s">
        <v>75</v>
      </c>
      <c r="H69" s="57" t="s">
        <v>76</v>
      </c>
      <c r="I69" s="57" t="s">
        <v>77</v>
      </c>
      <c r="J69" s="59" t="s">
        <v>138</v>
      </c>
      <c r="K69" s="18"/>
    </row>
    <row r="70" spans="1:11" x14ac:dyDescent="0.25">
      <c r="A70" s="15"/>
      <c r="B70" s="15"/>
      <c r="C70" s="15"/>
      <c r="D70" s="15"/>
      <c r="E70" s="15"/>
      <c r="F70" s="2"/>
      <c r="G70" s="2"/>
      <c r="H70" s="2"/>
      <c r="I70" s="2"/>
      <c r="J70" s="47"/>
      <c r="K70" s="18"/>
    </row>
    <row r="71" spans="1:11" ht="15.75" thickBot="1" x14ac:dyDescent="0.3">
      <c r="A71" s="15"/>
      <c r="B71" s="15"/>
      <c r="C71" s="15"/>
      <c r="D71" s="15"/>
      <c r="E71" s="15"/>
      <c r="F71" s="2"/>
      <c r="G71" s="2"/>
      <c r="H71" s="2"/>
      <c r="I71" s="2"/>
      <c r="J71" s="47"/>
      <c r="K71" s="18"/>
    </row>
    <row r="72" spans="1:11" ht="15.75" thickBot="1" x14ac:dyDescent="0.3">
      <c r="A72" s="15"/>
      <c r="B72" s="31" t="s">
        <v>139</v>
      </c>
      <c r="C72" s="15"/>
      <c r="D72" s="15"/>
      <c r="E72" s="15"/>
      <c r="F72" s="60">
        <f>+J68</f>
        <v>49500</v>
      </c>
      <c r="G72" s="3" t="s">
        <v>75</v>
      </c>
      <c r="H72" s="61">
        <f>IF(Cubs="","",Cubs)</f>
        <v>22</v>
      </c>
      <c r="I72" s="2" t="s">
        <v>77</v>
      </c>
      <c r="J72" s="62">
        <f>IF(F72=0,0,F72/H72)</f>
        <v>2250</v>
      </c>
      <c r="K72" s="18"/>
    </row>
    <row r="73" spans="1:11" x14ac:dyDescent="0.25">
      <c r="A73" s="15"/>
      <c r="B73" s="31"/>
      <c r="C73" s="15"/>
      <c r="D73" s="15"/>
      <c r="E73" s="15"/>
      <c r="F73" s="63" t="s">
        <v>138</v>
      </c>
      <c r="G73" s="58" t="s">
        <v>75</v>
      </c>
      <c r="H73" s="64" t="s">
        <v>140</v>
      </c>
      <c r="I73" s="57" t="s">
        <v>77</v>
      </c>
      <c r="J73" s="83" t="s">
        <v>141</v>
      </c>
      <c r="K73" s="18"/>
    </row>
    <row r="74" spans="1:11" x14ac:dyDescent="0.25">
      <c r="A74" s="15"/>
      <c r="B74" s="31"/>
      <c r="C74" s="15"/>
      <c r="D74" s="15"/>
      <c r="E74" s="15"/>
      <c r="F74" s="63"/>
      <c r="G74" s="58"/>
      <c r="H74" s="64"/>
      <c r="I74" s="57"/>
      <c r="J74" s="84"/>
      <c r="K74" s="18"/>
    </row>
    <row r="75" spans="1:11" x14ac:dyDescent="0.25">
      <c r="A75" s="15"/>
      <c r="B75" s="15" t="s">
        <v>82</v>
      </c>
      <c r="C75" s="15"/>
      <c r="D75" s="15"/>
      <c r="E75" s="15"/>
      <c r="F75" s="2"/>
      <c r="G75" s="2"/>
      <c r="H75" s="2"/>
      <c r="I75" s="2"/>
      <c r="J75" s="47"/>
      <c r="K75" s="18"/>
    </row>
    <row r="76" spans="1:11" x14ac:dyDescent="0.25">
      <c r="A76" s="15"/>
      <c r="B76" s="85"/>
      <c r="C76" s="85"/>
      <c r="D76" s="85"/>
      <c r="E76" s="15"/>
      <c r="F76" s="54">
        <v>0</v>
      </c>
      <c r="G76" s="2"/>
      <c r="H76" s="55">
        <v>0.35</v>
      </c>
      <c r="I76" s="2"/>
      <c r="J76" s="54">
        <f>IF(H76&gt;0,F76/H76,"")</f>
        <v>0</v>
      </c>
      <c r="K76" s="18"/>
    </row>
    <row r="77" spans="1:11" x14ac:dyDescent="0.25">
      <c r="A77" s="15"/>
      <c r="B77" s="15"/>
      <c r="C77" s="15"/>
      <c r="D77" s="15"/>
      <c r="E77" s="15"/>
      <c r="F77" s="57" t="s">
        <v>74</v>
      </c>
      <c r="G77" s="2" t="s">
        <v>83</v>
      </c>
      <c r="H77" s="57" t="s">
        <v>76</v>
      </c>
      <c r="I77" s="57" t="s">
        <v>77</v>
      </c>
      <c r="J77" s="59" t="s">
        <v>138</v>
      </c>
      <c r="K77" s="18"/>
    </row>
    <row r="78" spans="1:11" ht="15.75" thickBot="1" x14ac:dyDescent="0.3">
      <c r="A78" s="15"/>
      <c r="B78" s="15"/>
      <c r="C78" s="15"/>
      <c r="D78" s="15"/>
      <c r="E78" s="15"/>
      <c r="F78" s="57"/>
      <c r="G78" s="2"/>
      <c r="H78" s="57"/>
      <c r="I78" s="57"/>
      <c r="J78" s="59"/>
      <c r="K78" s="18"/>
    </row>
    <row r="79" spans="1:11" ht="15.75" thickBot="1" x14ac:dyDescent="0.3">
      <c r="A79" s="15"/>
      <c r="B79" s="31" t="s">
        <v>142</v>
      </c>
      <c r="C79" s="15"/>
      <c r="D79" s="15"/>
      <c r="E79" s="15"/>
      <c r="F79" s="60">
        <f>+J76</f>
        <v>0</v>
      </c>
      <c r="G79" s="3" t="s">
        <v>75</v>
      </c>
      <c r="H79" s="61">
        <f>IF(Cubs="","",Cubs)</f>
        <v>22</v>
      </c>
      <c r="I79" s="2" t="s">
        <v>77</v>
      </c>
      <c r="J79" s="62">
        <f>IF(F79="","",F79/H79)</f>
        <v>0</v>
      </c>
      <c r="K79" s="18"/>
    </row>
    <row r="80" spans="1:11" x14ac:dyDescent="0.25">
      <c r="A80" s="15"/>
      <c r="B80" s="31"/>
      <c r="C80" s="15"/>
      <c r="D80" s="15"/>
      <c r="E80" s="15"/>
      <c r="F80" s="63" t="s">
        <v>138</v>
      </c>
      <c r="G80" s="58" t="s">
        <v>75</v>
      </c>
      <c r="H80" s="64" t="s">
        <v>140</v>
      </c>
      <c r="I80" s="57" t="s">
        <v>77</v>
      </c>
      <c r="J80" s="83" t="s">
        <v>81</v>
      </c>
      <c r="K80" s="18"/>
    </row>
    <row r="81" spans="1:11" x14ac:dyDescent="0.25">
      <c r="A81" s="15"/>
      <c r="B81" s="31"/>
      <c r="C81" s="15"/>
      <c r="D81" s="15"/>
      <c r="E81" s="15"/>
      <c r="F81" s="63"/>
      <c r="G81" s="58"/>
      <c r="H81" s="64"/>
      <c r="I81" s="57"/>
      <c r="J81" s="84"/>
      <c r="K81" s="18"/>
    </row>
    <row r="82" spans="1:11" ht="15.75" thickBot="1" x14ac:dyDescent="0.3">
      <c r="A82" s="23"/>
      <c r="B82" s="22"/>
      <c r="C82" s="23"/>
      <c r="D82" s="23"/>
      <c r="E82" s="23"/>
      <c r="F82" s="24"/>
      <c r="G82" s="24"/>
      <c r="H82" s="25"/>
      <c r="I82" s="25"/>
      <c r="J82" s="26"/>
      <c r="K82" s="18"/>
    </row>
    <row r="83" spans="1:11" ht="15.75" thickTop="1" x14ac:dyDescent="0.25">
      <c r="A83" s="5"/>
      <c r="B83" s="5"/>
      <c r="C83" s="5"/>
      <c r="D83" s="5"/>
      <c r="E83" s="5"/>
      <c r="F83" s="65"/>
      <c r="G83" s="6"/>
      <c r="H83" s="6"/>
      <c r="I83" s="6"/>
      <c r="J83" s="7"/>
      <c r="K83" s="5"/>
    </row>
    <row r="84" spans="1:11" x14ac:dyDescent="0.25">
      <c r="A84" s="5"/>
      <c r="B84" s="5"/>
      <c r="C84" s="5"/>
      <c r="D84" s="5"/>
      <c r="E84" s="5"/>
      <c r="F84" s="6"/>
      <c r="G84" s="6"/>
      <c r="H84" s="6"/>
      <c r="I84" s="6"/>
      <c r="J84" s="7"/>
      <c r="K84" s="5"/>
    </row>
  </sheetData>
  <mergeCells count="27">
    <mergeCell ref="J73:J74"/>
    <mergeCell ref="B76:D76"/>
    <mergeCell ref="J80:J81"/>
    <mergeCell ref="C39:D39"/>
    <mergeCell ref="C42:D42"/>
    <mergeCell ref="C43:D43"/>
    <mergeCell ref="C44:D44"/>
    <mergeCell ref="C45:D45"/>
    <mergeCell ref="C46:D46"/>
    <mergeCell ref="C38:D38"/>
    <mergeCell ref="C7:D7"/>
    <mergeCell ref="C8:D8"/>
    <mergeCell ref="C10:D10"/>
    <mergeCell ref="B11:D11"/>
    <mergeCell ref="B12:D12"/>
    <mergeCell ref="C31:D31"/>
    <mergeCell ref="C32:D32"/>
    <mergeCell ref="C33:D33"/>
    <mergeCell ref="C34:D34"/>
    <mergeCell ref="C36:D36"/>
    <mergeCell ref="C37:D37"/>
    <mergeCell ref="C6:D6"/>
    <mergeCell ref="B1:D1"/>
    <mergeCell ref="C2:D2"/>
    <mergeCell ref="C3:D3"/>
    <mergeCell ref="C4:D4"/>
    <mergeCell ref="C5:D5"/>
  </mergeCells>
  <dataValidations count="1">
    <dataValidation type="list" allowBlank="1" showInputMessage="1" showErrorMessage="1" sqref="E67">
      <formula1>#REF!</formula1>
    </dataValidation>
  </dataValidations>
  <pageMargins left="0.7" right="0.7" top="0.75" bottom="0.75" header="0.3" footer="0.3"/>
  <pageSetup scale="56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7"/>
  <sheetViews>
    <sheetView topLeftCell="A58" workbookViewId="0">
      <selection activeCell="J63" sqref="J63"/>
    </sheetView>
  </sheetViews>
  <sheetFormatPr defaultRowHeight="15" x14ac:dyDescent="0.25"/>
  <cols>
    <col min="1" max="1" width="3.7109375" style="8" customWidth="1"/>
    <col min="2" max="2" width="24.42578125" style="8" customWidth="1"/>
    <col min="3" max="3" width="46" style="8" customWidth="1"/>
    <col min="4" max="4" width="4" style="8" customWidth="1"/>
    <col min="5" max="5" width="2" style="8" bestFit="1" customWidth="1"/>
    <col min="6" max="6" width="11.28515625" style="8" bestFit="1" customWidth="1"/>
    <col min="7" max="7" width="3.85546875" style="8" bestFit="1" customWidth="1"/>
    <col min="8" max="8" width="30.5703125" style="8" bestFit="1" customWidth="1"/>
    <col min="9" max="9" width="2.140625" style="8" bestFit="1" customWidth="1"/>
    <col min="10" max="10" width="11.28515625" style="8" bestFit="1" customWidth="1"/>
    <col min="11" max="16384" width="9.140625" style="8"/>
  </cols>
  <sheetData>
    <row r="1" spans="1:10" ht="18.75" thickBot="1" x14ac:dyDescent="0.3">
      <c r="A1" s="4"/>
      <c r="B1" s="86" t="str">
        <f>CONCATENATE('[2]Data Entry'!F6,"-",'[2]Data Entry'!F6+1, " TROOP OPERATING BUDGET")</f>
        <v>2014-2015 TROOP OPERATING BUDGET</v>
      </c>
      <c r="C1" s="86"/>
      <c r="D1" s="86"/>
      <c r="E1" s="5"/>
      <c r="F1" s="6"/>
      <c r="G1" s="6"/>
      <c r="H1" s="6"/>
      <c r="I1" s="6"/>
      <c r="J1" s="7"/>
    </row>
    <row r="2" spans="1:10" ht="15.75" thickTop="1" x14ac:dyDescent="0.25">
      <c r="A2" s="9"/>
      <c r="B2" s="10" t="s">
        <v>0</v>
      </c>
      <c r="C2" s="76"/>
      <c r="D2" s="76"/>
      <c r="E2" s="9"/>
      <c r="F2" s="11"/>
      <c r="G2" s="11"/>
      <c r="H2" s="11" t="s">
        <v>1</v>
      </c>
      <c r="I2" s="11"/>
      <c r="J2" s="12"/>
    </row>
    <row r="3" spans="1:10" x14ac:dyDescent="0.25">
      <c r="A3" s="14"/>
      <c r="B3" s="15"/>
      <c r="C3" s="77"/>
      <c r="D3" s="77"/>
      <c r="E3" s="14"/>
      <c r="F3" s="11"/>
      <c r="G3" s="11"/>
      <c r="H3" s="16"/>
      <c r="I3" s="17"/>
      <c r="J3" s="17"/>
    </row>
    <row r="4" spans="1:10" x14ac:dyDescent="0.25">
      <c r="A4" s="15"/>
      <c r="B4" s="15" t="s">
        <v>2</v>
      </c>
      <c r="C4" s="74"/>
      <c r="D4" s="74"/>
      <c r="E4" s="15"/>
      <c r="F4" s="11"/>
      <c r="G4" s="11"/>
      <c r="H4" s="11" t="s">
        <v>3</v>
      </c>
      <c r="I4" s="11"/>
      <c r="J4" s="19"/>
    </row>
    <row r="5" spans="1:10" x14ac:dyDescent="0.25">
      <c r="A5" s="14"/>
      <c r="B5" s="15" t="s">
        <v>4</v>
      </c>
      <c r="C5" s="74"/>
      <c r="D5" s="74"/>
      <c r="E5" s="14"/>
      <c r="F5" s="11"/>
      <c r="G5" s="11"/>
      <c r="H5" s="20"/>
      <c r="I5" s="17"/>
      <c r="J5" s="15"/>
    </row>
    <row r="6" spans="1:10" x14ac:dyDescent="0.25">
      <c r="A6" s="14"/>
      <c r="B6" s="15" t="s">
        <v>5</v>
      </c>
      <c r="C6" s="74"/>
      <c r="D6" s="74"/>
      <c r="E6" s="14"/>
      <c r="F6" s="14"/>
      <c r="G6" s="14"/>
      <c r="H6" s="11" t="s">
        <v>6</v>
      </c>
      <c r="I6" s="11"/>
      <c r="J6" s="19"/>
    </row>
    <row r="7" spans="1:10" x14ac:dyDescent="0.25">
      <c r="A7" s="15"/>
      <c r="B7" s="17" t="s">
        <v>7</v>
      </c>
      <c r="C7" s="74"/>
      <c r="D7" s="74"/>
      <c r="E7" s="15"/>
      <c r="F7" s="2"/>
      <c r="G7" s="2"/>
      <c r="H7" s="20"/>
      <c r="I7" s="17"/>
      <c r="J7" s="15"/>
    </row>
    <row r="8" spans="1:10" x14ac:dyDescent="0.25">
      <c r="A8" s="15"/>
      <c r="B8" s="15" t="s">
        <v>8</v>
      </c>
      <c r="C8" s="74"/>
      <c r="D8" s="74"/>
      <c r="E8" s="15"/>
      <c r="F8" s="2"/>
      <c r="G8" s="2"/>
      <c r="H8" s="11" t="s">
        <v>9</v>
      </c>
      <c r="I8" s="11"/>
      <c r="J8" s="19">
        <v>22</v>
      </c>
    </row>
    <row r="9" spans="1:10" x14ac:dyDescent="0.25">
      <c r="A9" s="15"/>
      <c r="B9" s="15"/>
      <c r="C9" s="21"/>
      <c r="D9" s="21"/>
      <c r="E9" s="15"/>
      <c r="F9" s="2"/>
      <c r="G9" s="2"/>
      <c r="H9" s="11" t="s">
        <v>10</v>
      </c>
      <c r="I9" s="11"/>
      <c r="J9" s="19">
        <v>13</v>
      </c>
    </row>
    <row r="10" spans="1:10" ht="15.75" thickBot="1" x14ac:dyDescent="0.3">
      <c r="A10" s="15"/>
      <c r="B10" s="22"/>
      <c r="C10" s="79"/>
      <c r="D10" s="79"/>
      <c r="E10" s="23"/>
      <c r="F10" s="24"/>
      <c r="G10" s="24"/>
      <c r="H10" s="25"/>
      <c r="I10" s="25"/>
      <c r="J10" s="26"/>
    </row>
    <row r="11" spans="1:10" ht="18.75" thickTop="1" x14ac:dyDescent="0.25">
      <c r="A11" s="14"/>
      <c r="B11" s="75"/>
      <c r="C11" s="75"/>
      <c r="D11" s="75"/>
      <c r="E11" s="14"/>
      <c r="F11" s="27"/>
      <c r="G11" s="27"/>
      <c r="H11" s="28" t="s">
        <v>11</v>
      </c>
      <c r="I11" s="27"/>
      <c r="J11" s="29"/>
    </row>
    <row r="12" spans="1:10" ht="18" x14ac:dyDescent="0.25">
      <c r="A12" s="15"/>
      <c r="B12" s="75"/>
      <c r="C12" s="75"/>
      <c r="D12" s="75"/>
      <c r="E12" s="15"/>
      <c r="F12" s="14" t="s">
        <v>12</v>
      </c>
      <c r="G12" s="14"/>
      <c r="H12" s="14" t="s">
        <v>13</v>
      </c>
      <c r="I12" s="14"/>
      <c r="J12" s="30" t="s">
        <v>14</v>
      </c>
    </row>
    <row r="13" spans="1:10" x14ac:dyDescent="0.25">
      <c r="A13" s="15"/>
      <c r="B13" s="15"/>
      <c r="C13" s="15"/>
      <c r="D13" s="15"/>
      <c r="E13" s="15"/>
      <c r="F13" s="14" t="s">
        <v>15</v>
      </c>
      <c r="G13" s="14"/>
      <c r="H13" s="14" t="s">
        <v>16</v>
      </c>
      <c r="I13" s="14"/>
      <c r="J13" s="30" t="s">
        <v>17</v>
      </c>
    </row>
    <row r="14" spans="1:10" x14ac:dyDescent="0.25">
      <c r="A14" s="15"/>
      <c r="B14" s="31" t="s">
        <v>18</v>
      </c>
      <c r="C14" s="15"/>
      <c r="D14" s="15"/>
      <c r="E14" s="15"/>
      <c r="F14" s="27" t="s">
        <v>19</v>
      </c>
      <c r="G14" s="14"/>
      <c r="H14" s="27" t="s">
        <v>20</v>
      </c>
      <c r="I14" s="14"/>
      <c r="J14" s="29" t="s">
        <v>21</v>
      </c>
    </row>
    <row r="15" spans="1:10" x14ac:dyDescent="0.25">
      <c r="A15" s="15"/>
      <c r="B15" s="15" t="s">
        <v>22</v>
      </c>
      <c r="C15" s="15" t="s">
        <v>23</v>
      </c>
      <c r="D15" s="15"/>
      <c r="E15" s="15"/>
      <c r="F15" s="32">
        <v>25</v>
      </c>
      <c r="G15" s="14"/>
      <c r="H15" s="33">
        <v>35</v>
      </c>
      <c r="I15" s="14"/>
      <c r="J15" s="32">
        <f>IF(H15="","",F15*H15)</f>
        <v>875</v>
      </c>
    </row>
    <row r="16" spans="1:10" x14ac:dyDescent="0.25">
      <c r="A16" s="15"/>
      <c r="B16" s="15"/>
      <c r="C16" s="15"/>
      <c r="D16" s="15"/>
      <c r="E16" s="15"/>
      <c r="F16" s="34"/>
      <c r="G16" s="1"/>
      <c r="H16" s="35"/>
      <c r="I16" s="2"/>
      <c r="J16" s="36"/>
    </row>
    <row r="17" spans="1:10" x14ac:dyDescent="0.25">
      <c r="A17" s="15"/>
      <c r="B17" s="15" t="s">
        <v>24</v>
      </c>
      <c r="C17" s="15" t="s">
        <v>25</v>
      </c>
      <c r="D17" s="15"/>
      <c r="E17" s="15"/>
      <c r="F17" s="37"/>
      <c r="G17" s="1"/>
      <c r="H17" s="35"/>
      <c r="I17" s="2"/>
      <c r="J17" s="32">
        <v>40</v>
      </c>
    </row>
    <row r="18" spans="1:10" x14ac:dyDescent="0.25">
      <c r="A18" s="15"/>
      <c r="B18" s="15"/>
      <c r="C18" s="15"/>
      <c r="D18" s="15"/>
      <c r="E18" s="15"/>
      <c r="F18" s="34"/>
      <c r="G18" s="1"/>
      <c r="H18" s="35"/>
      <c r="I18" s="2"/>
      <c r="J18" s="36"/>
    </row>
    <row r="19" spans="1:10" x14ac:dyDescent="0.25">
      <c r="A19" s="15"/>
      <c r="B19" s="38" t="s">
        <v>26</v>
      </c>
      <c r="C19" s="15" t="s">
        <v>27</v>
      </c>
      <c r="D19" s="15"/>
      <c r="E19" s="15"/>
      <c r="F19" s="32">
        <v>12</v>
      </c>
      <c r="G19" s="1"/>
      <c r="H19" s="39">
        <v>22</v>
      </c>
      <c r="I19" s="2"/>
      <c r="J19" s="32">
        <f>IF(H19="","",F19*H19)</f>
        <v>264</v>
      </c>
    </row>
    <row r="20" spans="1:10" x14ac:dyDescent="0.25">
      <c r="A20" s="15"/>
      <c r="B20" s="15"/>
      <c r="C20" s="15"/>
      <c r="D20" s="15"/>
      <c r="E20" s="15"/>
      <c r="F20" s="34"/>
      <c r="G20" s="1"/>
      <c r="H20" s="35"/>
      <c r="I20" s="2"/>
      <c r="J20" s="36"/>
    </row>
    <row r="21" spans="1:10" x14ac:dyDescent="0.25">
      <c r="A21" s="15"/>
      <c r="B21" s="15" t="s">
        <v>28</v>
      </c>
      <c r="C21" s="15" t="s">
        <v>29</v>
      </c>
      <c r="D21" s="15"/>
      <c r="E21" s="15"/>
      <c r="F21" s="34"/>
      <c r="G21" s="1"/>
      <c r="H21" s="35"/>
      <c r="I21" s="2"/>
      <c r="J21" s="36"/>
    </row>
    <row r="22" spans="1:10" x14ac:dyDescent="0.25">
      <c r="A22" s="15"/>
      <c r="B22" s="15"/>
      <c r="C22" s="15" t="s">
        <v>30</v>
      </c>
      <c r="D22" s="15"/>
      <c r="E22" s="15"/>
      <c r="F22" s="40"/>
      <c r="G22" s="17"/>
      <c r="H22" s="41"/>
      <c r="I22" s="17"/>
      <c r="J22" s="40"/>
    </row>
    <row r="23" spans="1:10" x14ac:dyDescent="0.25">
      <c r="A23" s="15"/>
      <c r="B23" s="15"/>
      <c r="C23" s="15" t="s">
        <v>31</v>
      </c>
      <c r="D23" s="15"/>
      <c r="E23" s="15"/>
      <c r="F23" s="42">
        <v>12</v>
      </c>
      <c r="G23" s="1"/>
      <c r="H23" s="39">
        <v>22</v>
      </c>
      <c r="I23" s="2"/>
      <c r="J23" s="32">
        <f>IF(F23="","",F23*H23)</f>
        <v>264</v>
      </c>
    </row>
    <row r="24" spans="1:10" x14ac:dyDescent="0.25">
      <c r="A24" s="15"/>
      <c r="B24" s="15"/>
      <c r="C24" s="15"/>
      <c r="D24" s="15"/>
      <c r="E24" s="15"/>
      <c r="F24" s="37"/>
      <c r="G24" s="1"/>
      <c r="H24" s="35"/>
      <c r="I24" s="2"/>
      <c r="J24" s="37"/>
    </row>
    <row r="25" spans="1:10" x14ac:dyDescent="0.25">
      <c r="A25" s="15"/>
      <c r="B25" s="15" t="s">
        <v>32</v>
      </c>
      <c r="C25" s="77" t="s">
        <v>33</v>
      </c>
      <c r="D25" s="77"/>
      <c r="E25" s="15"/>
      <c r="F25" s="37"/>
      <c r="G25" s="1"/>
      <c r="H25" s="35"/>
      <c r="I25" s="2"/>
      <c r="J25" s="37"/>
    </row>
    <row r="26" spans="1:10" x14ac:dyDescent="0.25">
      <c r="A26" s="15"/>
      <c r="B26" s="15" t="s">
        <v>34</v>
      </c>
      <c r="C26" s="74" t="s">
        <v>35</v>
      </c>
      <c r="D26" s="74"/>
      <c r="E26" s="15"/>
      <c r="F26" s="42">
        <v>380</v>
      </c>
      <c r="G26" s="1"/>
      <c r="H26" s="39">
        <v>16</v>
      </c>
      <c r="I26" s="2"/>
      <c r="J26" s="32">
        <f>IF(F26*H26&gt;0,F26*H26,"")</f>
        <v>6080</v>
      </c>
    </row>
    <row r="27" spans="1:10" x14ac:dyDescent="0.25">
      <c r="A27" s="15"/>
      <c r="B27" s="15" t="s">
        <v>36</v>
      </c>
      <c r="C27" s="78"/>
      <c r="D27" s="78"/>
      <c r="E27" s="15"/>
      <c r="F27" s="42">
        <v>265</v>
      </c>
      <c r="G27" s="1"/>
      <c r="H27" s="43">
        <v>4</v>
      </c>
      <c r="I27" s="2"/>
      <c r="J27" s="32">
        <f>IF(F27*H27&gt;0,F27*H27,"")</f>
        <v>1060</v>
      </c>
    </row>
    <row r="28" spans="1:10" x14ac:dyDescent="0.25">
      <c r="A28" s="15"/>
      <c r="B28" s="15" t="s">
        <v>37</v>
      </c>
      <c r="C28" s="78" t="s">
        <v>38</v>
      </c>
      <c r="D28" s="78"/>
      <c r="E28" s="15"/>
      <c r="F28" s="42">
        <v>20</v>
      </c>
      <c r="G28" s="1"/>
      <c r="H28" s="39">
        <v>30</v>
      </c>
      <c r="I28" s="2"/>
      <c r="J28" s="32">
        <f t="shared" ref="J28:J33" si="0">IF(F28*H28&gt;0,F28*H28,"")</f>
        <v>600</v>
      </c>
    </row>
    <row r="29" spans="1:10" x14ac:dyDescent="0.25">
      <c r="A29" s="15"/>
      <c r="B29" s="15" t="s">
        <v>39</v>
      </c>
      <c r="C29" s="78" t="s">
        <v>40</v>
      </c>
      <c r="D29" s="78"/>
      <c r="E29" s="15"/>
      <c r="F29" s="42">
        <v>12.5</v>
      </c>
      <c r="G29" s="1"/>
      <c r="H29" s="39">
        <v>20</v>
      </c>
      <c r="I29" s="2"/>
      <c r="J29" s="32">
        <f t="shared" si="0"/>
        <v>250</v>
      </c>
    </row>
    <row r="30" spans="1:10" x14ac:dyDescent="0.25">
      <c r="A30" s="15"/>
      <c r="B30" s="15" t="s">
        <v>41</v>
      </c>
      <c r="C30" s="78" t="s">
        <v>42</v>
      </c>
      <c r="D30" s="78"/>
      <c r="E30" s="15"/>
      <c r="F30" s="42">
        <v>20</v>
      </c>
      <c r="G30" s="1"/>
      <c r="H30" s="39">
        <v>20</v>
      </c>
      <c r="I30" s="2"/>
      <c r="J30" s="32">
        <f t="shared" si="0"/>
        <v>400</v>
      </c>
    </row>
    <row r="31" spans="1:10" x14ac:dyDescent="0.25">
      <c r="A31" s="15"/>
      <c r="B31" s="15" t="s">
        <v>43</v>
      </c>
      <c r="C31" s="78" t="s">
        <v>44</v>
      </c>
      <c r="D31" s="78"/>
      <c r="E31" s="15"/>
      <c r="F31" s="42">
        <v>20</v>
      </c>
      <c r="G31" s="1"/>
      <c r="H31" s="39">
        <v>20</v>
      </c>
      <c r="I31" s="2"/>
      <c r="J31" s="32">
        <f t="shared" si="0"/>
        <v>400</v>
      </c>
    </row>
    <row r="32" spans="1:10" x14ac:dyDescent="0.25">
      <c r="A32" s="15"/>
      <c r="B32" s="15" t="s">
        <v>45</v>
      </c>
      <c r="C32" s="78" t="s">
        <v>46</v>
      </c>
      <c r="D32" s="78"/>
      <c r="E32" s="15"/>
      <c r="F32" s="42">
        <v>20</v>
      </c>
      <c r="G32" s="1"/>
      <c r="H32" s="39">
        <v>20</v>
      </c>
      <c r="I32" s="2"/>
      <c r="J32" s="32">
        <f t="shared" si="0"/>
        <v>400</v>
      </c>
    </row>
    <row r="33" spans="1:10" x14ac:dyDescent="0.25">
      <c r="A33" s="15"/>
      <c r="B33" s="15" t="s">
        <v>47</v>
      </c>
      <c r="C33" s="78" t="s">
        <v>48</v>
      </c>
      <c r="D33" s="78"/>
      <c r="E33" s="15"/>
      <c r="F33" s="42">
        <v>20</v>
      </c>
      <c r="G33" s="1"/>
      <c r="H33" s="39">
        <v>20</v>
      </c>
      <c r="I33" s="2"/>
      <c r="J33" s="32">
        <f t="shared" si="0"/>
        <v>400</v>
      </c>
    </row>
    <row r="34" spans="1:10" x14ac:dyDescent="0.25">
      <c r="A34" s="15"/>
      <c r="B34" s="15"/>
      <c r="C34" s="15"/>
      <c r="D34" s="15"/>
      <c r="E34" s="15"/>
      <c r="F34" s="37"/>
      <c r="G34" s="1"/>
      <c r="H34" s="35"/>
      <c r="I34" s="2"/>
      <c r="J34" s="37"/>
    </row>
    <row r="35" spans="1:10" x14ac:dyDescent="0.25">
      <c r="A35" s="15"/>
      <c r="B35" s="15" t="s">
        <v>49</v>
      </c>
      <c r="C35" s="15" t="s">
        <v>50</v>
      </c>
      <c r="D35" s="15"/>
      <c r="E35" s="15"/>
      <c r="F35" s="42">
        <v>12.5</v>
      </c>
      <c r="G35" s="1"/>
      <c r="H35" s="39">
        <v>30</v>
      </c>
      <c r="I35" s="2"/>
      <c r="J35" s="32">
        <f>IF(F35*H35&gt;0,F35*H35,"")</f>
        <v>375</v>
      </c>
    </row>
    <row r="36" spans="1:10" x14ac:dyDescent="0.25">
      <c r="A36" s="15"/>
      <c r="B36" s="15"/>
      <c r="C36" s="15"/>
      <c r="D36" s="15"/>
      <c r="E36" s="15"/>
      <c r="F36" s="37"/>
      <c r="G36" s="1"/>
      <c r="H36" s="35"/>
      <c r="I36" s="2"/>
      <c r="J36" s="37"/>
    </row>
    <row r="37" spans="1:10" x14ac:dyDescent="0.25">
      <c r="A37" s="15"/>
      <c r="B37" s="15"/>
      <c r="C37" s="15"/>
      <c r="D37" s="15"/>
      <c r="E37" s="15"/>
      <c r="F37" s="37"/>
      <c r="G37" s="1"/>
      <c r="H37" s="35"/>
      <c r="I37" s="2"/>
      <c r="J37" s="37"/>
    </row>
    <row r="38" spans="1:10" x14ac:dyDescent="0.25">
      <c r="A38" s="15"/>
      <c r="B38" s="15" t="s">
        <v>51</v>
      </c>
      <c r="C38" s="15" t="s">
        <v>52</v>
      </c>
      <c r="D38" s="15"/>
      <c r="E38" s="15"/>
      <c r="F38" s="42">
        <v>24</v>
      </c>
      <c r="G38" s="1"/>
      <c r="H38" s="39">
        <v>22</v>
      </c>
      <c r="I38" s="2"/>
      <c r="J38" s="32">
        <f>IF(F38*H38&gt;0,F38*H38,"")</f>
        <v>528</v>
      </c>
    </row>
    <row r="39" spans="1:10" x14ac:dyDescent="0.25">
      <c r="A39" s="15"/>
      <c r="B39" s="15"/>
      <c r="C39" s="15"/>
      <c r="D39" s="15"/>
      <c r="E39" s="15"/>
      <c r="F39" s="37"/>
      <c r="G39" s="1"/>
      <c r="H39" s="35"/>
      <c r="I39" s="2"/>
      <c r="J39" s="37"/>
    </row>
    <row r="40" spans="1:10" x14ac:dyDescent="0.25">
      <c r="A40" s="15"/>
      <c r="B40" s="15" t="s">
        <v>53</v>
      </c>
      <c r="C40" s="74" t="s">
        <v>54</v>
      </c>
      <c r="D40" s="74"/>
      <c r="E40" s="15"/>
      <c r="F40" s="42">
        <v>30</v>
      </c>
      <c r="G40" s="1"/>
      <c r="H40" s="39">
        <v>35</v>
      </c>
      <c r="I40" s="2"/>
      <c r="J40" s="32">
        <f>IF(F40*H40&gt;0,F40*H40,"")</f>
        <v>1050</v>
      </c>
    </row>
    <row r="41" spans="1:10" x14ac:dyDescent="0.25">
      <c r="A41" s="15"/>
      <c r="B41" s="15"/>
      <c r="C41" s="15"/>
      <c r="D41" s="15"/>
      <c r="E41" s="15"/>
      <c r="F41" s="37"/>
      <c r="G41" s="1"/>
      <c r="H41" s="35"/>
      <c r="I41" s="2"/>
      <c r="J41" s="37"/>
    </row>
    <row r="42" spans="1:10" x14ac:dyDescent="0.25">
      <c r="A42" s="15"/>
      <c r="B42" s="15" t="s">
        <v>143</v>
      </c>
      <c r="C42" s="15" t="s">
        <v>55</v>
      </c>
      <c r="D42" s="15"/>
      <c r="E42" s="15"/>
      <c r="F42" s="42">
        <v>170</v>
      </c>
      <c r="G42" s="1"/>
      <c r="H42" s="43">
        <v>22</v>
      </c>
      <c r="I42" s="2"/>
      <c r="J42" s="32">
        <f>IF(F42*H42&gt;0,F42*H42,"")</f>
        <v>3740</v>
      </c>
    </row>
    <row r="43" spans="1:10" x14ac:dyDescent="0.25">
      <c r="A43" s="15"/>
      <c r="B43" s="15"/>
      <c r="C43" s="15"/>
      <c r="D43" s="15"/>
      <c r="E43" s="15"/>
      <c r="F43" s="37"/>
      <c r="G43" s="1"/>
      <c r="H43" s="35"/>
      <c r="I43" s="2"/>
      <c r="J43" s="37"/>
    </row>
    <row r="44" spans="1:10" x14ac:dyDescent="0.25">
      <c r="A44" s="15"/>
      <c r="B44" s="15" t="s">
        <v>56</v>
      </c>
      <c r="C44" s="15" t="s">
        <v>57</v>
      </c>
      <c r="D44" s="15"/>
      <c r="E44" s="15"/>
      <c r="F44" s="42">
        <v>30</v>
      </c>
      <c r="G44" s="1"/>
      <c r="H44" s="43">
        <v>2</v>
      </c>
      <c r="I44" s="2"/>
      <c r="J44" s="32">
        <f>IF(F44*H44&gt;0,F44*H44,"")</f>
        <v>60</v>
      </c>
    </row>
    <row r="45" spans="1:10" x14ac:dyDescent="0.25">
      <c r="A45" s="15"/>
      <c r="B45" s="15"/>
      <c r="C45" s="15"/>
      <c r="D45" s="15"/>
      <c r="E45" s="15"/>
      <c r="F45" s="37"/>
      <c r="G45" s="1"/>
      <c r="H45" s="35"/>
      <c r="I45" s="2"/>
      <c r="J45" s="37"/>
    </row>
    <row r="46" spans="1:10" x14ac:dyDescent="0.25">
      <c r="A46" s="15"/>
      <c r="B46" s="15" t="s">
        <v>58</v>
      </c>
      <c r="C46" s="15" t="s">
        <v>59</v>
      </c>
      <c r="D46" s="15"/>
      <c r="E46" s="15"/>
      <c r="F46" s="42">
        <v>40</v>
      </c>
      <c r="G46" s="1"/>
      <c r="H46" s="39">
        <f>'[2]Data Entry'!F11</f>
        <v>24</v>
      </c>
      <c r="I46" s="2"/>
      <c r="J46" s="32">
        <f>IF(F46="","",F46*H46)</f>
        <v>960</v>
      </c>
    </row>
    <row r="47" spans="1:10" x14ac:dyDescent="0.25">
      <c r="A47" s="15"/>
      <c r="B47" s="15"/>
      <c r="C47" s="15"/>
      <c r="D47" s="15"/>
      <c r="E47" s="15"/>
      <c r="F47" s="37"/>
      <c r="G47" s="1"/>
      <c r="H47" s="35"/>
      <c r="I47" s="2"/>
      <c r="J47" s="37"/>
    </row>
    <row r="48" spans="1:10" x14ac:dyDescent="0.25">
      <c r="A48" s="15"/>
      <c r="B48" s="15" t="s">
        <v>60</v>
      </c>
      <c r="C48" s="38" t="s">
        <v>61</v>
      </c>
      <c r="D48" s="15"/>
      <c r="E48" s="15"/>
      <c r="F48" s="42">
        <v>100</v>
      </c>
      <c r="G48" s="1"/>
      <c r="H48" s="43">
        <v>2</v>
      </c>
      <c r="I48" s="2"/>
      <c r="J48" s="32">
        <f>IF(F48="","",F48*H48)</f>
        <v>200</v>
      </c>
    </row>
    <row r="49" spans="1:10" x14ac:dyDescent="0.25">
      <c r="A49" s="15"/>
      <c r="B49" s="15"/>
      <c r="C49" s="15"/>
      <c r="D49" s="15"/>
      <c r="E49" s="15"/>
      <c r="F49" s="37"/>
      <c r="G49" s="1"/>
      <c r="H49" s="35"/>
      <c r="I49" s="2"/>
      <c r="J49" s="37"/>
    </row>
    <row r="50" spans="1:10" x14ac:dyDescent="0.25">
      <c r="A50" s="15"/>
      <c r="B50" s="15" t="s">
        <v>62</v>
      </c>
      <c r="C50" s="15" t="s">
        <v>63</v>
      </c>
      <c r="D50" s="15"/>
      <c r="E50" s="15"/>
      <c r="F50" s="42">
        <v>10</v>
      </c>
      <c r="G50" s="1"/>
      <c r="H50" s="39">
        <v>13</v>
      </c>
      <c r="I50" s="2"/>
      <c r="J50" s="32">
        <f>IF(F50*H50&gt;0,F50*H50,"")</f>
        <v>130</v>
      </c>
    </row>
    <row r="51" spans="1:10" x14ac:dyDescent="0.25">
      <c r="A51" s="15"/>
      <c r="B51" s="15"/>
      <c r="C51" s="15"/>
      <c r="D51" s="15"/>
      <c r="E51" s="15"/>
      <c r="F51" s="37"/>
      <c r="G51" s="1"/>
      <c r="H51" s="35"/>
      <c r="I51" s="2"/>
      <c r="J51" s="37"/>
    </row>
    <row r="52" spans="1:10" x14ac:dyDescent="0.25">
      <c r="A52" s="31"/>
      <c r="B52" s="31" t="s">
        <v>64</v>
      </c>
      <c r="C52" s="31"/>
      <c r="D52" s="31"/>
      <c r="E52" s="31"/>
      <c r="F52" s="44"/>
      <c r="G52" s="30"/>
      <c r="H52" s="45"/>
      <c r="I52" s="14"/>
      <c r="J52" s="32">
        <f>SUM(J15:J51)</f>
        <v>18076</v>
      </c>
    </row>
    <row r="53" spans="1:10" x14ac:dyDescent="0.25">
      <c r="A53" s="15"/>
      <c r="B53" s="15"/>
      <c r="C53" s="15"/>
      <c r="D53" s="15"/>
      <c r="E53" s="15"/>
      <c r="F53" s="34"/>
      <c r="G53" s="1"/>
      <c r="H53" s="35"/>
      <c r="I53" s="2"/>
      <c r="J53" s="36"/>
    </row>
    <row r="54" spans="1:10" x14ac:dyDescent="0.25">
      <c r="A54" s="15"/>
      <c r="B54" s="31" t="s">
        <v>65</v>
      </c>
      <c r="C54" s="15"/>
      <c r="D54" s="15"/>
      <c r="E54" s="15"/>
      <c r="F54" s="34"/>
      <c r="G54" s="1"/>
      <c r="H54" s="35"/>
      <c r="I54" s="2"/>
      <c r="J54" s="36"/>
    </row>
    <row r="55" spans="1:10" x14ac:dyDescent="0.25">
      <c r="A55" s="15"/>
      <c r="B55" s="15" t="s">
        <v>66</v>
      </c>
      <c r="C55" s="15"/>
      <c r="D55" s="15"/>
      <c r="E55" s="15"/>
      <c r="F55" s="42">
        <v>0</v>
      </c>
      <c r="G55" s="1"/>
      <c r="H55" s="39">
        <v>10</v>
      </c>
      <c r="I55" s="2"/>
      <c r="J55" s="32">
        <f>IF(F55="","",F55*H55)</f>
        <v>0</v>
      </c>
    </row>
    <row r="56" spans="1:10" x14ac:dyDescent="0.25">
      <c r="A56" s="15"/>
      <c r="B56" s="15" t="s">
        <v>67</v>
      </c>
      <c r="C56" s="15"/>
      <c r="D56" s="15"/>
      <c r="E56" s="15"/>
      <c r="F56" s="42">
        <v>0</v>
      </c>
      <c r="G56" s="1"/>
      <c r="H56" s="46"/>
      <c r="I56" s="2"/>
      <c r="J56" s="32">
        <v>0</v>
      </c>
    </row>
    <row r="57" spans="1:10" x14ac:dyDescent="0.25">
      <c r="A57" s="15"/>
      <c r="B57" s="15" t="s">
        <v>68</v>
      </c>
      <c r="C57" s="15"/>
      <c r="D57" s="15"/>
      <c r="E57" s="15"/>
      <c r="F57" s="42">
        <v>0</v>
      </c>
      <c r="G57" s="1"/>
      <c r="H57" s="39">
        <f>'[2]Data Entry'!F11</f>
        <v>24</v>
      </c>
      <c r="I57" s="2"/>
      <c r="J57" s="32">
        <v>0</v>
      </c>
    </row>
    <row r="58" spans="1:10" x14ac:dyDescent="0.25">
      <c r="A58" s="15"/>
      <c r="B58" s="31" t="s">
        <v>69</v>
      </c>
      <c r="C58" s="15"/>
      <c r="D58" s="15"/>
      <c r="E58" s="15"/>
      <c r="F58" s="37"/>
      <c r="G58" s="1"/>
      <c r="H58" s="35"/>
      <c r="I58" s="2"/>
      <c r="J58" s="32">
        <v>0</v>
      </c>
    </row>
    <row r="59" spans="1:10" ht="15.75" thickBot="1" x14ac:dyDescent="0.3">
      <c r="A59" s="15"/>
      <c r="B59" s="15"/>
      <c r="C59" s="15"/>
      <c r="D59" s="15"/>
      <c r="E59" s="15"/>
      <c r="F59" s="34"/>
      <c r="G59" s="1"/>
      <c r="H59" s="2"/>
      <c r="I59" s="2"/>
      <c r="J59" s="47"/>
    </row>
    <row r="60" spans="1:10" ht="15.75" thickBot="1" x14ac:dyDescent="0.3">
      <c r="A60" s="15"/>
      <c r="B60" s="22" t="s">
        <v>70</v>
      </c>
      <c r="C60" s="23"/>
      <c r="D60" s="23"/>
      <c r="E60" s="23"/>
      <c r="F60" s="48"/>
      <c r="G60" s="24"/>
      <c r="H60" s="25"/>
      <c r="I60" s="25"/>
      <c r="J60" s="49">
        <f>IF(J58="","",(J52-J58))</f>
        <v>18076</v>
      </c>
    </row>
    <row r="61" spans="1:10" ht="16.5" thickTop="1" thickBot="1" x14ac:dyDescent="0.3">
      <c r="A61" s="15"/>
      <c r="B61" s="31"/>
      <c r="C61" s="15"/>
      <c r="D61" s="15"/>
      <c r="E61" s="15"/>
      <c r="F61" s="34"/>
      <c r="G61" s="1"/>
      <c r="H61" s="2"/>
      <c r="I61" s="2"/>
      <c r="J61" s="37"/>
    </row>
    <row r="62" spans="1:10" ht="15.75" thickBot="1" x14ac:dyDescent="0.3">
      <c r="A62" s="15"/>
      <c r="B62" s="50" t="s">
        <v>71</v>
      </c>
      <c r="C62" s="51"/>
      <c r="D62" s="51"/>
      <c r="E62" s="52"/>
      <c r="F62" s="34"/>
      <c r="G62" s="1"/>
      <c r="H62" s="2"/>
      <c r="I62" s="2"/>
      <c r="J62" s="37"/>
    </row>
    <row r="63" spans="1:10" x14ac:dyDescent="0.25">
      <c r="A63" s="9"/>
      <c r="B63" s="53" t="s">
        <v>72</v>
      </c>
      <c r="C63" s="9"/>
      <c r="D63" s="9"/>
      <c r="E63" s="9"/>
      <c r="F63" s="54">
        <f>J60</f>
        <v>18076</v>
      </c>
      <c r="G63" s="3"/>
      <c r="H63" s="55">
        <v>0.35</v>
      </c>
      <c r="I63" s="56"/>
      <c r="J63" s="54">
        <f>IF(H63&gt;0,F63/H63,"")</f>
        <v>51645.71428571429</v>
      </c>
    </row>
    <row r="64" spans="1:10" x14ac:dyDescent="0.25">
      <c r="A64" s="15"/>
      <c r="B64" s="87" t="s">
        <v>73</v>
      </c>
      <c r="C64" s="87"/>
      <c r="D64" s="87"/>
      <c r="E64" s="15"/>
      <c r="F64" s="57" t="s">
        <v>74</v>
      </c>
      <c r="G64" s="58" t="s">
        <v>75</v>
      </c>
      <c r="H64" s="57" t="s">
        <v>76</v>
      </c>
      <c r="I64" s="57" t="s">
        <v>77</v>
      </c>
      <c r="J64" s="59" t="s">
        <v>78</v>
      </c>
    </row>
    <row r="65" spans="1:10" ht="15.75" thickBot="1" x14ac:dyDescent="0.3">
      <c r="A65" s="15"/>
      <c r="B65" s="87"/>
      <c r="C65" s="87"/>
      <c r="D65" s="87"/>
      <c r="E65" s="15"/>
      <c r="F65" s="2"/>
      <c r="G65" s="2"/>
      <c r="H65" s="2"/>
      <c r="I65" s="2"/>
      <c r="J65" s="47"/>
    </row>
    <row r="66" spans="1:10" ht="15.75" thickBot="1" x14ac:dyDescent="0.3">
      <c r="A66" s="15"/>
      <c r="B66" s="31" t="s">
        <v>79</v>
      </c>
      <c r="C66" s="15"/>
      <c r="D66" s="15"/>
      <c r="E66" s="15"/>
      <c r="F66" s="60">
        <f>J63</f>
        <v>51645.71428571429</v>
      </c>
      <c r="G66" s="3" t="s">
        <v>75</v>
      </c>
      <c r="H66" s="61">
        <f>Cubs</f>
        <v>22</v>
      </c>
      <c r="I66" s="2" t="s">
        <v>77</v>
      </c>
      <c r="J66" s="62">
        <f>IF(F66="","",F66/H66)</f>
        <v>2347.5324675324678</v>
      </c>
    </row>
    <row r="67" spans="1:10" x14ac:dyDescent="0.25">
      <c r="A67" s="15"/>
      <c r="B67" s="31"/>
      <c r="C67" s="15"/>
      <c r="D67" s="15"/>
      <c r="E67" s="15"/>
      <c r="F67" s="63" t="s">
        <v>78</v>
      </c>
      <c r="G67" s="58" t="s">
        <v>75</v>
      </c>
      <c r="H67" s="64" t="s">
        <v>80</v>
      </c>
      <c r="I67" s="57" t="s">
        <v>77</v>
      </c>
      <c r="J67" s="83" t="s">
        <v>81</v>
      </c>
    </row>
    <row r="68" spans="1:10" x14ac:dyDescent="0.25">
      <c r="A68" s="15"/>
      <c r="B68" s="31"/>
      <c r="C68" s="15"/>
      <c r="D68" s="15"/>
      <c r="E68" s="15"/>
      <c r="F68" s="63"/>
      <c r="G68" s="58"/>
      <c r="H68" s="64"/>
      <c r="I68" s="57"/>
      <c r="J68" s="84"/>
    </row>
    <row r="69" spans="1:10" x14ac:dyDescent="0.25">
      <c r="A69" s="15"/>
      <c r="B69" s="15" t="s">
        <v>82</v>
      </c>
      <c r="C69" s="15"/>
      <c r="D69" s="15"/>
      <c r="E69" s="15"/>
      <c r="F69" s="2"/>
      <c r="G69" s="2"/>
      <c r="H69" s="2"/>
      <c r="I69" s="2"/>
      <c r="J69" s="47"/>
    </row>
    <row r="70" spans="1:10" x14ac:dyDescent="0.25">
      <c r="A70" s="15"/>
      <c r="B70" s="88"/>
      <c r="C70" s="88"/>
      <c r="D70" s="88"/>
      <c r="E70" s="15"/>
      <c r="F70" s="54">
        <v>0</v>
      </c>
      <c r="G70" s="2"/>
      <c r="H70" s="55">
        <v>0.35</v>
      </c>
      <c r="I70" s="2"/>
      <c r="J70" s="54">
        <f>IF(H70&gt;0,F70/H70,"")</f>
        <v>0</v>
      </c>
    </row>
    <row r="71" spans="1:10" x14ac:dyDescent="0.25">
      <c r="A71" s="15"/>
      <c r="B71" s="15"/>
      <c r="C71" s="15"/>
      <c r="D71" s="15"/>
      <c r="E71" s="15"/>
      <c r="F71" s="57" t="s">
        <v>74</v>
      </c>
      <c r="G71" s="2" t="s">
        <v>83</v>
      </c>
      <c r="H71" s="57" t="s">
        <v>76</v>
      </c>
      <c r="I71" s="57" t="s">
        <v>77</v>
      </c>
      <c r="J71" s="59" t="s">
        <v>78</v>
      </c>
    </row>
    <row r="72" spans="1:10" ht="15.75" thickBot="1" x14ac:dyDescent="0.3">
      <c r="A72" s="15"/>
      <c r="B72" s="15"/>
      <c r="C72" s="15"/>
      <c r="D72" s="15"/>
      <c r="E72" s="15"/>
      <c r="F72" s="57"/>
      <c r="G72" s="2"/>
      <c r="H72" s="57"/>
      <c r="I72" s="57"/>
      <c r="J72" s="59"/>
    </row>
    <row r="73" spans="1:10" ht="15.75" thickBot="1" x14ac:dyDescent="0.3">
      <c r="A73" s="15"/>
      <c r="B73" s="31" t="s">
        <v>84</v>
      </c>
      <c r="C73" s="15"/>
      <c r="D73" s="15"/>
      <c r="E73" s="15"/>
      <c r="F73" s="60">
        <v>0</v>
      </c>
      <c r="G73" s="3" t="s">
        <v>75</v>
      </c>
      <c r="H73" s="61">
        <f>Cubs</f>
        <v>22</v>
      </c>
      <c r="I73" s="2" t="s">
        <v>77</v>
      </c>
      <c r="J73" s="62">
        <f>IF(F73="","",F73/H73)</f>
        <v>0</v>
      </c>
    </row>
    <row r="74" spans="1:10" x14ac:dyDescent="0.25">
      <c r="A74" s="15"/>
      <c r="B74" s="31"/>
      <c r="C74" s="15"/>
      <c r="D74" s="15"/>
      <c r="E74" s="15"/>
      <c r="F74" s="63" t="s">
        <v>78</v>
      </c>
      <c r="G74" s="58" t="s">
        <v>75</v>
      </c>
      <c r="H74" s="64" t="s">
        <v>80</v>
      </c>
      <c r="I74" s="57" t="s">
        <v>77</v>
      </c>
      <c r="J74" s="83" t="s">
        <v>81</v>
      </c>
    </row>
    <row r="75" spans="1:10" x14ac:dyDescent="0.25">
      <c r="A75" s="15"/>
      <c r="B75" s="31"/>
      <c r="C75" s="15"/>
      <c r="D75" s="15"/>
      <c r="E75" s="15"/>
      <c r="F75" s="63"/>
      <c r="G75" s="58"/>
      <c r="H75" s="64"/>
      <c r="I75" s="57"/>
      <c r="J75" s="84"/>
    </row>
    <row r="76" spans="1:10" ht="15.75" thickBot="1" x14ac:dyDescent="0.3">
      <c r="A76" s="15"/>
      <c r="B76" s="22"/>
      <c r="C76" s="23"/>
      <c r="D76" s="23"/>
      <c r="E76" s="23"/>
      <c r="F76" s="24"/>
      <c r="G76" s="24"/>
      <c r="H76" s="25"/>
      <c r="I76" s="25"/>
      <c r="J76" s="26"/>
    </row>
    <row r="77" spans="1:10" ht="15.75" thickTop="1" x14ac:dyDescent="0.25">
      <c r="A77" s="15"/>
      <c r="B77" s="31"/>
      <c r="C77" s="15"/>
      <c r="D77" s="15"/>
      <c r="E77" s="15"/>
      <c r="F77" s="1"/>
      <c r="G77" s="1"/>
      <c r="H77" s="2"/>
      <c r="I77" s="2"/>
      <c r="J77" s="3"/>
    </row>
  </sheetData>
  <mergeCells count="25">
    <mergeCell ref="J74:J75"/>
    <mergeCell ref="C32:D32"/>
    <mergeCell ref="C33:D33"/>
    <mergeCell ref="C40:D40"/>
    <mergeCell ref="B64:D65"/>
    <mergeCell ref="J67:J68"/>
    <mergeCell ref="B70:D70"/>
    <mergeCell ref="C31:D31"/>
    <mergeCell ref="C7:D7"/>
    <mergeCell ref="C8:D8"/>
    <mergeCell ref="C10:D10"/>
    <mergeCell ref="B11:D11"/>
    <mergeCell ref="B12:D12"/>
    <mergeCell ref="C25:D25"/>
    <mergeCell ref="C26:D26"/>
    <mergeCell ref="C27:D27"/>
    <mergeCell ref="C28:D28"/>
    <mergeCell ref="C29:D29"/>
    <mergeCell ref="C30:D30"/>
    <mergeCell ref="C6:D6"/>
    <mergeCell ref="B1:D1"/>
    <mergeCell ref="C2:D2"/>
    <mergeCell ref="C3:D3"/>
    <mergeCell ref="C4:D4"/>
    <mergeCell ref="C5:D5"/>
  </mergeCells>
  <dataValidations count="1">
    <dataValidation type="list" allowBlank="1" showInputMessage="1" showErrorMessage="1" sqref="E62">
      <formula1>#REF!</formula1>
    </dataValidation>
  </dataValidations>
  <pageMargins left="0.7" right="0.7" top="0.75" bottom="0.75" header="0.3" footer="0.3"/>
  <pageSetup scale="60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Pack 2014-15 Budget</vt:lpstr>
      <vt:lpstr>Troop 2014-15 Budget</vt:lpstr>
      <vt:lpstr>Cubs</vt:lpstr>
      <vt:lpstr>'Pack 2014-15 Budget'!Print_Area</vt:lpstr>
      <vt:lpstr>'Troop 2014-15 Budget'!Print_Area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Lee Murdoch</dc:creator>
  <cp:lastModifiedBy>Lee Murdoch</cp:lastModifiedBy>
  <cp:lastPrinted>2014-05-02T15:54:43Z</cp:lastPrinted>
  <dcterms:created xsi:type="dcterms:W3CDTF">2014-05-02T15:35:53Z</dcterms:created>
  <dcterms:modified xsi:type="dcterms:W3CDTF">2014-05-16T17:14:00Z</dcterms:modified>
</cp:coreProperties>
</file>